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240" windowWidth="28800" windowHeight="11595"/>
  </bookViews>
  <sheets>
    <sheet name="SAŽETAK " sheetId="1" r:id="rId1"/>
    <sheet name="RAČUN PRIHODA I RASHODA" sheetId="7" r:id="rId2"/>
    <sheet name="Rashodi -funkcijska" sheetId="9" r:id="rId3"/>
    <sheet name="POSEBNI_DIO_" sheetId="3" r:id="rId4"/>
    <sheet name="KONTROLNA TABLICA" sheetId="12" r:id="rId5"/>
  </sheets>
  <definedNames>
    <definedName name="_xlnm.Print_Area" localSheetId="3">POSEBNI_DIO_!$A$1:$D$125</definedName>
    <definedName name="_xlnm.Print_Area" localSheetId="1">'RAČUN PRIHODA I RASHODA'!$A$1:$G$166</definedName>
    <definedName name="_xlnm.Print_Area" localSheetId="0">'SAŽETAK '!$A$1:$J$23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1" l="1"/>
  <c r="E158" i="3" l="1"/>
  <c r="C157" i="3"/>
  <c r="E157" i="3" s="1"/>
  <c r="E151" i="3"/>
  <c r="C150" i="3"/>
  <c r="D148" i="3"/>
  <c r="E147" i="3"/>
  <c r="D146" i="3"/>
  <c r="C146" i="3"/>
  <c r="D143" i="3"/>
  <c r="C141" i="3"/>
  <c r="C140" i="3" s="1"/>
  <c r="C139" i="3" s="1"/>
  <c r="I154" i="7"/>
  <c r="D136" i="3"/>
  <c r="D135" i="3" s="1"/>
  <c r="C134" i="3"/>
  <c r="C133" i="3" s="1"/>
  <c r="D131" i="3"/>
  <c r="D130" i="3" s="1"/>
  <c r="E130" i="3" s="1"/>
  <c r="C129" i="3"/>
  <c r="C128" i="3" s="1"/>
  <c r="C126" i="3" s="1"/>
  <c r="E150" i="3" l="1"/>
  <c r="E146" i="3"/>
  <c r="E145" i="3"/>
  <c r="D141" i="3"/>
  <c r="E142" i="3"/>
  <c r="H154" i="7"/>
  <c r="E135" i="3"/>
  <c r="D134" i="3"/>
  <c r="D129" i="3"/>
  <c r="F12" i="12"/>
  <c r="F11" i="12"/>
  <c r="F17" i="12"/>
  <c r="E156" i="3" l="1"/>
  <c r="E141" i="3"/>
  <c r="D140" i="3"/>
  <c r="E134" i="3"/>
  <c r="D133" i="3"/>
  <c r="E129" i="3"/>
  <c r="D128" i="3"/>
  <c r="D27" i="12"/>
  <c r="F27" i="12" s="1"/>
  <c r="C27" i="12"/>
  <c r="C26" i="12"/>
  <c r="C25" i="12"/>
  <c r="F20" i="12"/>
  <c r="F19" i="12"/>
  <c r="F16" i="12"/>
  <c r="F15" i="12"/>
  <c r="F8" i="12"/>
  <c r="F7" i="12"/>
  <c r="E140" i="3" l="1"/>
  <c r="D139" i="3"/>
  <c r="E133" i="3"/>
  <c r="E128" i="3"/>
  <c r="F26" i="12"/>
  <c r="F25" i="12"/>
  <c r="E139" i="3" l="1"/>
  <c r="E138" i="3"/>
  <c r="E127" i="3"/>
  <c r="D126" i="3"/>
  <c r="E126" i="3" s="1"/>
  <c r="H136" i="7"/>
  <c r="G140" i="7"/>
  <c r="D115" i="3" l="1"/>
  <c r="D94" i="3"/>
  <c r="D40" i="3"/>
  <c r="E140" i="7" l="1"/>
  <c r="E147" i="7" l="1"/>
  <c r="E107" i="7"/>
  <c r="E132" i="7"/>
  <c r="E130" i="7"/>
  <c r="E120" i="7"/>
  <c r="E114" i="7"/>
  <c r="E110" i="7"/>
  <c r="H108" i="7"/>
  <c r="H104" i="7"/>
  <c r="E103" i="7"/>
  <c r="E93" i="7"/>
  <c r="E87" i="7"/>
  <c r="E109" i="7" l="1"/>
  <c r="H107" i="7"/>
  <c r="G103" i="7"/>
  <c r="H103" i="7" s="1"/>
  <c r="H100" i="7"/>
  <c r="H99" i="7"/>
  <c r="E9" i="7"/>
  <c r="H98" i="7" l="1"/>
  <c r="I98" i="7"/>
  <c r="E75" i="7"/>
  <c r="E85" i="7"/>
  <c r="E69" i="7"/>
  <c r="E65" i="7"/>
  <c r="E59" i="7"/>
  <c r="E64" i="7" l="1"/>
  <c r="E163" i="7"/>
  <c r="E162" i="7" s="1"/>
  <c r="H164" i="7"/>
  <c r="G87" i="7"/>
  <c r="G132" i="7"/>
  <c r="G163" i="7" l="1"/>
  <c r="G147" i="7"/>
  <c r="H80" i="7"/>
  <c r="H88" i="7"/>
  <c r="H134" i="7"/>
  <c r="H131" i="7"/>
  <c r="G130" i="7"/>
  <c r="H130" i="7" s="1"/>
  <c r="H125" i="7"/>
  <c r="H126" i="7"/>
  <c r="H127" i="7"/>
  <c r="H123" i="7"/>
  <c r="H119" i="7"/>
  <c r="H113" i="7"/>
  <c r="H70" i="7"/>
  <c r="H72" i="7"/>
  <c r="H73" i="7"/>
  <c r="H74" i="7"/>
  <c r="H76" i="7"/>
  <c r="H77" i="7"/>
  <c r="H78" i="7"/>
  <c r="H79" i="7"/>
  <c r="H81" i="7"/>
  <c r="H82" i="7"/>
  <c r="H83" i="7"/>
  <c r="H84" i="7"/>
  <c r="H86" i="7"/>
  <c r="H87" i="7"/>
  <c r="H92" i="7"/>
  <c r="H96" i="7"/>
  <c r="H94" i="7"/>
  <c r="G85" i="7"/>
  <c r="H85" i="7" s="1"/>
  <c r="H75" i="7"/>
  <c r="G69" i="7"/>
  <c r="H69" i="7" s="1"/>
  <c r="H68" i="7"/>
  <c r="H60" i="7"/>
  <c r="G59" i="7"/>
  <c r="H59" i="7" s="1"/>
  <c r="G162" i="7" l="1"/>
  <c r="H163" i="7"/>
  <c r="G93" i="7"/>
  <c r="H93" i="7" s="1"/>
  <c r="H162" i="7" l="1"/>
  <c r="I162" i="7"/>
  <c r="D85" i="3"/>
  <c r="D75" i="3"/>
  <c r="D69" i="3"/>
  <c r="D106" i="3"/>
  <c r="D105" i="3" s="1"/>
  <c r="D102" i="3"/>
  <c r="D101" i="3" s="1"/>
  <c r="D98" i="3"/>
  <c r="D97" i="3" s="1"/>
  <c r="E97" i="3" s="1"/>
  <c r="D57" i="3"/>
  <c r="D45" i="3"/>
  <c r="D44" i="3" s="1"/>
  <c r="D42" i="3"/>
  <c r="D30" i="3"/>
  <c r="D24" i="3"/>
  <c r="D20" i="3"/>
  <c r="D14" i="3"/>
  <c r="C10" i="3"/>
  <c r="C9" i="3" s="1"/>
  <c r="F37" i="7"/>
  <c r="F32" i="7"/>
  <c r="F21" i="7"/>
  <c r="F12" i="7" l="1"/>
  <c r="D100" i="3"/>
  <c r="D19" i="3"/>
  <c r="H28" i="7"/>
  <c r="H35" i="7"/>
  <c r="H36" i="7"/>
  <c r="F174" i="7"/>
  <c r="F173" i="7" s="1"/>
  <c r="F172" i="7" s="1"/>
  <c r="F171" i="7" s="1"/>
  <c r="E174" i="7"/>
  <c r="E173" i="7" s="1"/>
  <c r="E172" i="7" s="1"/>
  <c r="E171" i="7" s="1"/>
  <c r="H49" i="7"/>
  <c r="F43" i="7"/>
  <c r="E46" i="7"/>
  <c r="E45" i="7" s="1"/>
  <c r="E44" i="7" s="1"/>
  <c r="F13" i="9" l="1"/>
  <c r="E13" i="9"/>
  <c r="C12" i="9"/>
  <c r="B12" i="9"/>
  <c r="H58" i="7"/>
  <c r="H62" i="7"/>
  <c r="G63" i="7"/>
  <c r="H63" i="7" s="1"/>
  <c r="H67" i="7"/>
  <c r="H106" i="7"/>
  <c r="G112" i="7"/>
  <c r="H112" i="7" s="1"/>
  <c r="F12" i="9" l="1"/>
  <c r="H111" i="7"/>
  <c r="G110" i="7"/>
  <c r="H66" i="7"/>
  <c r="G65" i="7"/>
  <c r="E12" i="9"/>
  <c r="H137" i="7"/>
  <c r="G120" i="7"/>
  <c r="F165" i="7"/>
  <c r="E145" i="7"/>
  <c r="E165" i="7"/>
  <c r="D53" i="3"/>
  <c r="D16" i="3"/>
  <c r="D12" i="3"/>
  <c r="E57" i="7"/>
  <c r="C47" i="3"/>
  <c r="E105" i="7"/>
  <c r="E102" i="7" s="1"/>
  <c r="F97" i="7"/>
  <c r="C109" i="3"/>
  <c r="C122" i="3"/>
  <c r="C121" i="3" s="1"/>
  <c r="C120" i="3" s="1"/>
  <c r="C119" i="3" s="1"/>
  <c r="D124" i="3"/>
  <c r="D87" i="3"/>
  <c r="D65" i="3"/>
  <c r="D50" i="3"/>
  <c r="E144" i="7" l="1"/>
  <c r="D11" i="3"/>
  <c r="D10" i="3" s="1"/>
  <c r="H120" i="7"/>
  <c r="D123" i="3"/>
  <c r="E123" i="3" s="1"/>
  <c r="D49" i="3"/>
  <c r="J49" i="3" s="1"/>
  <c r="H132" i="7"/>
  <c r="H117" i="7"/>
  <c r="G57" i="7"/>
  <c r="H133" i="7"/>
  <c r="G105" i="7"/>
  <c r="H128" i="7"/>
  <c r="H135" i="7"/>
  <c r="H141" i="7"/>
  <c r="H122" i="7"/>
  <c r="H115" i="7"/>
  <c r="H121" i="7"/>
  <c r="H129" i="7"/>
  <c r="G145" i="7"/>
  <c r="H146" i="7"/>
  <c r="G61" i="7"/>
  <c r="E61" i="7"/>
  <c r="E56" i="7" s="1"/>
  <c r="E14" i="7"/>
  <c r="E13" i="7" s="1"/>
  <c r="E21" i="7" s="1"/>
  <c r="H145" i="7" l="1"/>
  <c r="H57" i="7"/>
  <c r="G56" i="7"/>
  <c r="D122" i="3"/>
  <c r="D121" i="3" s="1"/>
  <c r="D9" i="3"/>
  <c r="E19" i="3"/>
  <c r="E26" i="7"/>
  <c r="H110" i="7"/>
  <c r="H61" i="7"/>
  <c r="G102" i="7"/>
  <c r="H105" i="7"/>
  <c r="D48" i="3"/>
  <c r="E11" i="3"/>
  <c r="E10" i="3"/>
  <c r="D117" i="3"/>
  <c r="D113" i="3"/>
  <c r="D111" i="3"/>
  <c r="D62" i="3"/>
  <c r="H110" i="3"/>
  <c r="I110" i="3"/>
  <c r="J21" i="3"/>
  <c r="H97" i="7" l="1"/>
  <c r="I97" i="7"/>
  <c r="E122" i="3"/>
  <c r="D120" i="3"/>
  <c r="E121" i="3"/>
  <c r="D110" i="3"/>
  <c r="I48" i="7"/>
  <c r="H48" i="7"/>
  <c r="H144" i="7"/>
  <c r="H114" i="7"/>
  <c r="D47" i="3"/>
  <c r="I144" i="7"/>
  <c r="G165" i="7"/>
  <c r="I102" i="7"/>
  <c r="H102" i="7"/>
  <c r="I56" i="7"/>
  <c r="H56" i="7"/>
  <c r="E48" i="3"/>
  <c r="E47" i="3" s="1"/>
  <c r="D61" i="3"/>
  <c r="E43" i="7"/>
  <c r="D119" i="3" l="1"/>
  <c r="E119" i="3" s="1"/>
  <c r="E120" i="3"/>
  <c r="H175" i="7"/>
  <c r="I175" i="7"/>
  <c r="G174" i="7"/>
  <c r="H9" i="7"/>
  <c r="I109" i="7"/>
  <c r="H109" i="7"/>
  <c r="I150" i="7"/>
  <c r="H150" i="7"/>
  <c r="G32" i="7"/>
  <c r="I32" i="7" s="1"/>
  <c r="H161" i="7"/>
  <c r="I161" i="7"/>
  <c r="H165" i="7"/>
  <c r="I165" i="7"/>
  <c r="I101" i="7"/>
  <c r="G26" i="7"/>
  <c r="H101" i="7"/>
  <c r="G14" i="7"/>
  <c r="E9" i="3"/>
  <c r="E110" i="3"/>
  <c r="D109" i="3"/>
  <c r="E61" i="3"/>
  <c r="F16" i="1"/>
  <c r="G16" i="1"/>
  <c r="G173" i="7" l="1"/>
  <c r="H174" i="7"/>
  <c r="I174" i="7"/>
  <c r="G34" i="7"/>
  <c r="G33" i="7" s="1"/>
  <c r="I33" i="7" s="1"/>
  <c r="G13" i="7"/>
  <c r="G21" i="7" s="1"/>
  <c r="J110" i="3"/>
  <c r="E64" i="3"/>
  <c r="I13" i="7" l="1"/>
  <c r="H13" i="7"/>
  <c r="I29" i="7"/>
  <c r="H29" i="7"/>
  <c r="G172" i="7"/>
  <c r="H173" i="7"/>
  <c r="I173" i="7"/>
  <c r="J16" i="1"/>
  <c r="I16" i="1"/>
  <c r="G171" i="7" l="1"/>
  <c r="H172" i="7"/>
  <c r="I172" i="7"/>
  <c r="I171" i="7" l="1"/>
  <c r="H171" i="7"/>
  <c r="G37" i="7" l="1"/>
  <c r="I37" i="7" s="1"/>
  <c r="I21" i="7"/>
  <c r="E109" i="3"/>
  <c r="E7" i="7"/>
  <c r="J11" i="3"/>
  <c r="I11" i="3"/>
  <c r="H11" i="3"/>
  <c r="H21" i="7" l="1"/>
  <c r="E6" i="7"/>
  <c r="E12" i="7" s="1"/>
  <c r="H47" i="7"/>
  <c r="C8" i="3"/>
  <c r="D108" i="3"/>
  <c r="F6" i="1"/>
  <c r="F21" i="1"/>
  <c r="G21" i="1"/>
  <c r="G6" i="1"/>
  <c r="H46" i="7" l="1"/>
  <c r="E108" i="3"/>
  <c r="G9" i="1"/>
  <c r="F9" i="1"/>
  <c r="H45" i="7" l="1"/>
  <c r="G7" i="7"/>
  <c r="F5" i="7"/>
  <c r="I4" i="1" s="1"/>
  <c r="I10" i="1" s="1"/>
  <c r="I23" i="1" s="1"/>
  <c r="F38" i="7"/>
  <c r="F8" i="1"/>
  <c r="F7" i="1" s="1"/>
  <c r="G8" i="1"/>
  <c r="G7" i="1" s="1"/>
  <c r="I44" i="7" l="1"/>
  <c r="H44" i="7"/>
  <c r="G43" i="7"/>
  <c r="G5" i="1"/>
  <c r="G4" i="1" s="1"/>
  <c r="G10" i="1" s="1"/>
  <c r="G23" i="1" s="1"/>
  <c r="F5" i="1"/>
  <c r="F4" i="1" s="1"/>
  <c r="F10" i="1" s="1"/>
  <c r="F23" i="1" s="1"/>
  <c r="I6" i="7" l="1"/>
  <c r="H43" i="7"/>
  <c r="I43" i="7"/>
  <c r="G12" i="7"/>
  <c r="I12" i="7" l="1"/>
  <c r="H12" i="7"/>
  <c r="G5" i="7"/>
  <c r="G38" i="7"/>
  <c r="H33" i="7" l="1"/>
  <c r="H34" i="7"/>
  <c r="I38" i="7"/>
  <c r="J4" i="1"/>
  <c r="J10" i="1" s="1"/>
  <c r="I5" i="7"/>
  <c r="E37" i="7" l="1"/>
  <c r="H37" i="7" s="1"/>
  <c r="E30" i="7"/>
  <c r="E32" i="7"/>
  <c r="H7" i="1"/>
  <c r="E5" i="7" l="1"/>
  <c r="H5" i="7" s="1"/>
  <c r="H32" i="7"/>
  <c r="H25" i="7"/>
  <c r="E38" i="7"/>
  <c r="H38" i="7" s="1"/>
  <c r="H4" i="1"/>
  <c r="H10" i="1" s="1"/>
  <c r="H16" i="1" l="1"/>
  <c r="D93" i="3"/>
  <c r="G139" i="7"/>
  <c r="H139" i="7" l="1"/>
  <c r="H140" i="7"/>
  <c r="H143" i="7" l="1"/>
  <c r="H166" i="7" l="1"/>
  <c r="E60" i="3" l="1"/>
  <c r="E93" i="3"/>
  <c r="I139" i="7" l="1"/>
  <c r="E59" i="3"/>
  <c r="E7" i="3" l="1"/>
  <c r="E8" i="3"/>
  <c r="I143" i="7"/>
  <c r="E6" i="3" l="1"/>
  <c r="I166" i="7"/>
  <c r="H65" i="7" l="1"/>
  <c r="I65" i="7"/>
  <c r="H64" i="7"/>
  <c r="I64" i="7" l="1"/>
  <c r="H55" i="7" l="1"/>
  <c r="I55" i="7"/>
</calcChain>
</file>

<file path=xl/sharedStrings.xml><?xml version="1.0" encoding="utf-8"?>
<sst xmlns="http://schemas.openxmlformats.org/spreadsheetml/2006/main" count="543" uniqueCount="264">
  <si>
    <t xml:space="preserve">PRIHODI/RASHODI TEKUĆA GODINA 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</si>
  <si>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</si>
  <si>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</si>
  <si>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</si>
  <si>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</si>
  <si>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</si>
  <si>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</si>
  <si>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</si>
  <si>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VIŠKOVI/MANJKOVI</t>
  </si>
  <si>
    <t xml:space="preserve">RAČUN FINANCIRANJA </t>
  </si>
  <si>
    <t>PRIMICI OD FINANCIJSKE IMOVINE I ZADUŽIVANJA</t>
  </si>
  <si>
    <t>IZDACI ZA FINANCIJSKU IMOVINU I OTPLATE ZAJMOVA</t>
  </si>
  <si>
    <t>NETO FINANCIRANJE</t>
  </si>
  <si>
    <t xml:space="preserve">Naziv </t>
  </si>
  <si>
    <t>Prihodi iz nadležnog proračuna i od HZZO-a temeljem ugovornih obveza</t>
  </si>
  <si>
    <t>Rashodi za zaposlene</t>
  </si>
  <si>
    <t>Materijalni rashodi</t>
  </si>
  <si>
    <t>Prihodi od prodaje proizvoda i robe te pruženih usluga i prihodi od donacija</t>
  </si>
  <si>
    <t>Financijski rashodi</t>
  </si>
  <si>
    <t>Rashodi za nabavu proizvedene dugotrajne imovine</t>
  </si>
  <si>
    <t>Prihodi od upravnih i administrativnih pristojbi, pristojbi po posebnim propisima i nakanda</t>
  </si>
  <si>
    <t>Pomoći iz inozemstva i od subjekata unutar općeg proračuna</t>
  </si>
  <si>
    <t>Ukupni rashodi</t>
  </si>
  <si>
    <t>Izvršenje 2021.</t>
  </si>
  <si>
    <t>Plan 2022.</t>
  </si>
  <si>
    <t>I. OPĆI DIO</t>
  </si>
  <si>
    <t>A) SAŽETAK RAČUNA PRIHODA I RASHODA</t>
  </si>
  <si>
    <t>B) SAŽETAK RAČUNA FINANCIRANJA</t>
  </si>
  <si>
    <t>C) PRENESENI VIŠAK ILI PRENESENI MANJAK I VIŠEGODIŠNJI PLAN URAVNOTEŽENJA</t>
  </si>
  <si>
    <t>VIŠAK / MANJAK IZ PRETHODNE(IH) GODINE KOJI ĆE SE RASPOREDITI / POKRITI</t>
  </si>
  <si>
    <t>Razred</t>
  </si>
  <si>
    <t>Pomoći</t>
  </si>
  <si>
    <t>Ostale pomoći</t>
  </si>
  <si>
    <t xml:space="preserve">Prihodi za posebne namjene </t>
  </si>
  <si>
    <t xml:space="preserve"> Vlastiti prihodi </t>
  </si>
  <si>
    <t>31</t>
  </si>
  <si>
    <t>61</t>
  </si>
  <si>
    <t xml:space="preserve">Donacije </t>
  </si>
  <si>
    <t>11</t>
  </si>
  <si>
    <t>Opći prihodi i primici</t>
  </si>
  <si>
    <t>Izvor</t>
  </si>
  <si>
    <t xml:space="preserve"> Opći prihodi i primici</t>
  </si>
  <si>
    <t xml:space="preserve"> Prihodi za posebne namjene </t>
  </si>
  <si>
    <t>Rashodi poslovanja</t>
  </si>
  <si>
    <t>RASHODI POSLOVANJA</t>
  </si>
  <si>
    <t xml:space="preserve">Prihodi poslovanja </t>
  </si>
  <si>
    <t xml:space="preserve">A. RAČUN PRIHODA I RASHODA </t>
  </si>
  <si>
    <t>RASHODI PREMA FUNKCIJSKOJ KLASIFIKACIJI</t>
  </si>
  <si>
    <t>BROJČANA OZNAKA I NAZIV</t>
  </si>
  <si>
    <t>Šifra</t>
  </si>
  <si>
    <t>Naziv</t>
  </si>
  <si>
    <t xml:space="preserve">Rezultat poslovanja </t>
  </si>
  <si>
    <t>Vlastiti prihodi</t>
  </si>
  <si>
    <t>Vlastiti prihodi - višak</t>
  </si>
  <si>
    <t xml:space="preserve">Vlastiti prihodi </t>
  </si>
  <si>
    <t>Prihodi za posebne namjene</t>
  </si>
  <si>
    <t>Prihodi za posebne namjene - višak</t>
  </si>
  <si>
    <t>II. POSEBNI DIO</t>
  </si>
  <si>
    <t>93</t>
  </si>
  <si>
    <t>94</t>
  </si>
  <si>
    <t>Ukupni prihodi</t>
  </si>
  <si>
    <t>UKUPAN DONOS VIŠKA / MANJKA IZ PRETHODNE(IH) GODINE</t>
  </si>
  <si>
    <t>Prihodi iz nadležnog proračuna za financiranje redovne djelatnosti proračunskih korisnika</t>
  </si>
  <si>
    <t>Prihodi od prodaje proizvoda i robe te pruženih usluga</t>
  </si>
  <si>
    <t>Prihodi po posebnim propisima</t>
  </si>
  <si>
    <t>Pomoći od izvanproračunskih korisnika</t>
  </si>
  <si>
    <t>Rashodi za usluge</t>
  </si>
  <si>
    <t>Postrojenja i oprema</t>
  </si>
  <si>
    <t>Plaće</t>
  </si>
  <si>
    <t>Doprinosi na plaće</t>
  </si>
  <si>
    <t xml:space="preserve">Ostali rashodi za zaposlene </t>
  </si>
  <si>
    <t>Naknade troškova zaposlenima</t>
  </si>
  <si>
    <t>Rashodi za materijal i energiju</t>
  </si>
  <si>
    <t>Ostali nespomenuti rashodi poslovanja</t>
  </si>
  <si>
    <t>Ostali financijski rashodi</t>
  </si>
  <si>
    <t>Naknade za prijevoz, za rad na terenu i odvojeni život</t>
  </si>
  <si>
    <t>Sitni inventar i auto gume</t>
  </si>
  <si>
    <t>Uredski materijal i ostali materijalni rashodi</t>
  </si>
  <si>
    <t>Zdravstvene i veterinarske usluge</t>
  </si>
  <si>
    <t>Intelektualne i osobne usluge</t>
  </si>
  <si>
    <t>Ostale usluge</t>
  </si>
  <si>
    <t>Zakupnine i najamnine</t>
  </si>
  <si>
    <t xml:space="preserve">Opći prihodi i primici </t>
  </si>
  <si>
    <t>VIŠAK / MANJAK + NETO FINANCIRANJE+PRENESENI RAZULTAT</t>
  </si>
  <si>
    <t xml:space="preserve">VIŠAK KORIŠTEN ZA POKRIĆE RASHODA </t>
  </si>
  <si>
    <t xml:space="preserve">Vlastiti izvori </t>
  </si>
  <si>
    <t>Izvršenje prethodne godine</t>
  </si>
  <si>
    <t>Plan tekuće godine</t>
  </si>
  <si>
    <t xml:space="preserve">Izvršenje tekuće godine </t>
  </si>
  <si>
    <t>Plaće za redovan rad</t>
  </si>
  <si>
    <t>Doprinosi za obvezno zdravstveno osiguranje</t>
  </si>
  <si>
    <t>Doprinosi za obvezno osiguranje u slučaju nezaposlenosti</t>
  </si>
  <si>
    <t>3211</t>
  </si>
  <si>
    <t>Službena putovanja</t>
  </si>
  <si>
    <t>3212</t>
  </si>
  <si>
    <t>3221</t>
  </si>
  <si>
    <t>3223</t>
  </si>
  <si>
    <t>Energija</t>
  </si>
  <si>
    <t>3224</t>
  </si>
  <si>
    <t>Materijal i dijelovi za tekuće i investicijsko održavanje</t>
  </si>
  <si>
    <t>Indeks</t>
  </si>
  <si>
    <t>3121</t>
  </si>
  <si>
    <t>3231</t>
  </si>
  <si>
    <t>Usluge telefona, pošte i prijevoza</t>
  </si>
  <si>
    <t>3232</t>
  </si>
  <si>
    <t>Usluge tekućeg i investicijskog održavanja</t>
  </si>
  <si>
    <t>3234</t>
  </si>
  <si>
    <t>Komunalne usluge</t>
  </si>
  <si>
    <t>3238</t>
  </si>
  <si>
    <t>Računalne usluge</t>
  </si>
  <si>
    <t>3239</t>
  </si>
  <si>
    <t>3291</t>
  </si>
  <si>
    <t>Naknade za rad predstavničkih i izvršnih tijela, povjerenstava i slično</t>
  </si>
  <si>
    <t>3293</t>
  </si>
  <si>
    <t>Reprezentacija</t>
  </si>
  <si>
    <t>Pristojbe i naknade</t>
  </si>
  <si>
    <t>3299</t>
  </si>
  <si>
    <t>3431</t>
  </si>
  <si>
    <t>Bankarske usluge i usluge platnog prometa</t>
  </si>
  <si>
    <t xml:space="preserve">Naknade troškova osobama izvan radnog odnosa </t>
  </si>
  <si>
    <t>4222</t>
  </si>
  <si>
    <t>Komunikacijska oprema</t>
  </si>
  <si>
    <t>6=4/3*100</t>
  </si>
  <si>
    <t>5=4/2*100</t>
  </si>
  <si>
    <t xml:space="preserve">Skupina/podskupina/odjeljak </t>
  </si>
  <si>
    <t>95</t>
  </si>
  <si>
    <t>Pomoći  - višak</t>
  </si>
  <si>
    <t>Vlastiti prihodi  - višak</t>
  </si>
  <si>
    <t>671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</si>
  <si>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</si>
  <si>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</si>
  <si>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</si>
  <si>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</si>
  <si>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 xml:space="preserve">Tekuće pomoći od izvanproračunskih korisnika </t>
  </si>
  <si>
    <t>6341</t>
  </si>
  <si>
    <t>636</t>
  </si>
  <si>
    <t>6361</t>
  </si>
  <si>
    <t>Tekuće pomoći proračunskim korisnicima iz proračuna koji im nije nadležan</t>
  </si>
  <si>
    <t xml:space="preserve">Ostali nespomenuti prihodi </t>
  </si>
  <si>
    <t>6615</t>
  </si>
  <si>
    <t>Prihodi od pruženih usluga</t>
  </si>
  <si>
    <t>Kapitalne donacije</t>
  </si>
  <si>
    <t>634</t>
  </si>
  <si>
    <t>661</t>
  </si>
  <si>
    <t xml:space="preserve">Pomoći proračunskim korisnicima iz proračuna koji im nije nadležan </t>
  </si>
  <si>
    <t>Donacije od pravnih i fizičkih osoba izvan općeg proračuna i povrat donacija po protestiranim jamstvima</t>
  </si>
  <si>
    <t>4=3/2*100</t>
  </si>
  <si>
    <t xml:space="preserve">MANJAK POKRIVEN TEKUĆIM PRIHODIMA </t>
  </si>
  <si>
    <t>9</t>
  </si>
  <si>
    <t>Vlastiti izvori</t>
  </si>
  <si>
    <t>92</t>
  </si>
  <si>
    <t>922</t>
  </si>
  <si>
    <t>Višak/manjak prihoda</t>
  </si>
  <si>
    <t>Višak prihoda</t>
  </si>
  <si>
    <t>9222</t>
  </si>
  <si>
    <t xml:space="preserve">Manjak prihoda </t>
  </si>
  <si>
    <t xml:space="preserve">UKUPNO RASHODI </t>
  </si>
  <si>
    <t>Stručno usavršavnje zaposlenika</t>
  </si>
  <si>
    <t xml:space="preserve">Usluge telefona,pošte i prijevoza </t>
  </si>
  <si>
    <t xml:space="preserve">Usluge tekućeg i investicijskog održavanja </t>
  </si>
  <si>
    <t>Usluge promidžbe i informiranja</t>
  </si>
  <si>
    <t>Premije osiguranja</t>
  </si>
  <si>
    <t>Naknada građanima i kućanstvima u naravi</t>
  </si>
  <si>
    <t>Naknade građanima i kućanstvima u naravi</t>
  </si>
  <si>
    <t xml:space="preserve">Rashodi za nabavu nefinancijske imovine </t>
  </si>
  <si>
    <t xml:space="preserve">Rashodi za nabavu proizvedene dugotrajne imovine </t>
  </si>
  <si>
    <t>Sportska i glazbena oprema</t>
  </si>
  <si>
    <t>Rahodi za dodatna ulaganja na nefinancijskoj imovini</t>
  </si>
  <si>
    <t xml:space="preserve">Dodatna ulaganja na građevinskim objektima </t>
  </si>
  <si>
    <t>Članarine i norme</t>
  </si>
  <si>
    <t xml:space="preserve">P3505 </t>
  </si>
  <si>
    <t>A350501</t>
  </si>
  <si>
    <t>AKTIVNOST: UPRAVNA I KAZALIŠNA VIJEĆA</t>
  </si>
  <si>
    <t>Naknade za rad predstavničkih i izvršnih tijela, povjer.</t>
  </si>
  <si>
    <t>312</t>
  </si>
  <si>
    <t>43</t>
  </si>
  <si>
    <t>3213</t>
  </si>
  <si>
    <t>3+4</t>
  </si>
  <si>
    <t>323</t>
  </si>
  <si>
    <t>3237</t>
  </si>
  <si>
    <t>IZVJEŠTAJ O IZVRŠENJU FINANCIJSKOG PLANA ZA 2023.g.</t>
  </si>
  <si>
    <t>6362</t>
  </si>
  <si>
    <t>Kapitalne pomoći proračunskim korisnicima iz proračuna koji im nije nadležan</t>
  </si>
  <si>
    <t xml:space="preserve">Prihodi od financijske imovine </t>
  </si>
  <si>
    <t>Prihodi od imovine</t>
  </si>
  <si>
    <t xml:space="preserve"> IZVJEŠTAJ O IZVRŠENJU FINANCIJSKOG PLANA ZA 2023.g.</t>
  </si>
  <si>
    <t>082 Službe kulture</t>
  </si>
  <si>
    <t>08 Rekreacija, kultura i religija</t>
  </si>
  <si>
    <t>POSEBNI DIO</t>
  </si>
  <si>
    <t>PREGLED UKUPNIH PRIHODA I RASHODA PO IZVORIMA FINANCIRANJA</t>
  </si>
  <si>
    <t>Oznaka  IF</t>
  </si>
  <si>
    <t>Naziv izvora financiranja</t>
  </si>
  <si>
    <t>Izvorni plan 2023.</t>
  </si>
  <si>
    <t>Ostvarenje/ izvršenje 2023.</t>
  </si>
  <si>
    <t>5=4/3* 100</t>
  </si>
  <si>
    <t>PRIHODI</t>
  </si>
  <si>
    <t>RASHODI</t>
  </si>
  <si>
    <t>Korišteni rezultat</t>
  </si>
  <si>
    <t xml:space="preserve">PRIHODI </t>
  </si>
  <si>
    <t>Višak prihoda korišten za pokriće rashoda</t>
  </si>
  <si>
    <t>Korišteni višak za pokriće rashoda tekuće godine</t>
  </si>
  <si>
    <t>PRIHODI I PRIMICI  POSLOVANJA</t>
  </si>
  <si>
    <t>GODIŠNJI IZVJEŠTAJ O IZVRŠENJU FINANCIJSKOG PLANA ZA 2023.g.PO EKONOMSKOJ KLASIFIKACIJI</t>
  </si>
  <si>
    <t>GODIŠNJI IZVJEŠTAJ O IZVRŠENJU FINANCIJSKOG PLANA ZA 2023.g.                                                                                                                         PO PROGRAMSKOJ, EKONOMSKOJ KLASIFIKACIJI I IZVORIMA FINANCIRANJA</t>
  </si>
  <si>
    <t>Rebalans financijskog plana</t>
  </si>
  <si>
    <t>DONACIJE</t>
  </si>
  <si>
    <t>rASHODI</t>
  </si>
  <si>
    <t>6614</t>
  </si>
  <si>
    <t>Prihodi od prodanih proizvoda</t>
  </si>
  <si>
    <t>Ostali prihodi</t>
  </si>
  <si>
    <t xml:space="preserve">Kamate </t>
  </si>
  <si>
    <t>Prihodi od financijske imovine /ostali</t>
  </si>
  <si>
    <t>Materijal i sirovine</t>
  </si>
  <si>
    <t>Ostali nespomenuti ras.posl.</t>
  </si>
  <si>
    <t>Ostali nesp.rash.posl.</t>
  </si>
  <si>
    <t>Knjige</t>
  </si>
  <si>
    <t>AKTIVNOST: Djelatnost Etnografskog muzeja Split</t>
  </si>
  <si>
    <t>ETNOGRAFSKI MUZEJ SPLIT</t>
  </si>
  <si>
    <t>PROGRAM:DJELATNOST GRADSKIH MUZEJA I GALERIJE UMJETNINA</t>
  </si>
  <si>
    <t>42</t>
  </si>
  <si>
    <t>422</t>
  </si>
  <si>
    <t>Postrojenje i oprema</t>
  </si>
  <si>
    <t>Računala i računalna oprema</t>
  </si>
  <si>
    <t>4221</t>
  </si>
  <si>
    <t>Pomoćni materijal</t>
  </si>
  <si>
    <t>Ostali fin.ras.</t>
  </si>
  <si>
    <t>4243/4241</t>
  </si>
  <si>
    <t>Računalna oprema</t>
  </si>
  <si>
    <t>Oprema za grijanje...</t>
  </si>
  <si>
    <t>53+54</t>
  </si>
  <si>
    <t>Grafičke i tiskarske usluge</t>
  </si>
  <si>
    <t>Knjige i muz.izlošci</t>
  </si>
  <si>
    <t>Računalan oprema...</t>
  </si>
  <si>
    <t>63</t>
  </si>
  <si>
    <t>Donacije</t>
  </si>
  <si>
    <t>Tiskarske i grafičke usluge</t>
  </si>
  <si>
    <t>Ostala prava</t>
  </si>
  <si>
    <t>42/41</t>
  </si>
  <si>
    <t xml:space="preserve">P3501 </t>
  </si>
  <si>
    <t xml:space="preserve">A350101 </t>
  </si>
  <si>
    <t>Pomoći iz državnog i županijskog proračuna</t>
  </si>
  <si>
    <t xml:space="preserve">P3506 </t>
  </si>
  <si>
    <t>A350602</t>
  </si>
  <si>
    <t>PROGRAM: STRUČNA VIJEĆA I TIJELA</t>
  </si>
  <si>
    <t>PROGRAM: TEKUĆE ODRŽAVANJE OBJEKATA</t>
  </si>
  <si>
    <t>AKTIVNOST: HITNE INTERVENCIJE</t>
  </si>
  <si>
    <t xml:space="preserve">Intelektualne i osobne usluge </t>
  </si>
  <si>
    <t>Namjenski prihodi</t>
  </si>
  <si>
    <t>P3601</t>
  </si>
  <si>
    <t>PROGRAM: Ulaganja u opremu i otkupi</t>
  </si>
  <si>
    <t>A360101</t>
  </si>
  <si>
    <t>AKTIVNOST: Kupnja knjiga i opreme</t>
  </si>
  <si>
    <t>Rashodi za nefinancijsku imovinu</t>
  </si>
  <si>
    <t>Rashodi za dugotrajnu mat.imovinu</t>
  </si>
  <si>
    <t>Rashodi za nematerijalnu imovinu</t>
  </si>
  <si>
    <t>Oprema za grijanje</t>
  </si>
  <si>
    <t>Računalna oprema i namještaj</t>
  </si>
  <si>
    <t>A360102</t>
  </si>
  <si>
    <t>AKTIVNOST: Otkupi</t>
  </si>
  <si>
    <t>Ostale usluge/grafičke .....</t>
  </si>
  <si>
    <t xml:space="preserve">Ostali rashodi </t>
  </si>
  <si>
    <t>Usluge</t>
  </si>
  <si>
    <t>Kamate na depozite po viđenju</t>
  </si>
  <si>
    <t>Prihodi od financijske imovine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</si>
</sst>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&quot;;[Red]&quot;-&quot;#,##0&quot; &quot;"/>
    <numFmt numFmtId="165" formatCode="#,##0.00\ _k_n"/>
  </numFmts>
  <fonts count="88" x14ac:knownFonts="1">
    <font>
      <sz val="10"/>
      <color rgb="FF00000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rgb="FF002060"/>
      <name val="Calibri"/>
      <family val="2"/>
    </font>
    <font>
      <sz val="12"/>
      <color rgb="FF002060"/>
      <name val="Calibri"/>
      <family val="2"/>
    </font>
    <font>
      <sz val="10"/>
      <color indexed="8"/>
      <name val="Arial"/>
      <family val="2"/>
      <charset val="238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rgb="FF002060"/>
      <name val="Calibri"/>
      <family val="2"/>
      <scheme val="minor"/>
    </font>
    <font>
      <i/>
      <sz val="12"/>
      <color rgb="FF0020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i/>
      <sz val="12"/>
      <color rgb="FFFF0000"/>
      <name val="Calibri"/>
      <family val="2"/>
      <scheme val="minor"/>
    </font>
    <font>
      <b/>
      <i/>
      <sz val="8"/>
      <color rgb="FF00206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Arial"/>
      <family val="2"/>
    </font>
    <font>
      <i/>
      <sz val="8"/>
      <color rgb="FF002060"/>
      <name val="Calibri"/>
      <family val="2"/>
      <scheme val="minor"/>
    </font>
    <font>
      <b/>
      <sz val="11"/>
      <color rgb="FF002060"/>
      <name val="Calibri"/>
      <family val="2"/>
    </font>
    <font>
      <sz val="11"/>
      <color rgb="FF000000"/>
      <name val="Calibri"/>
      <family val="2"/>
    </font>
    <font>
      <b/>
      <i/>
      <sz val="8"/>
      <color rgb="FF002060"/>
      <name val="Calibri"/>
      <family val="2"/>
    </font>
    <font>
      <i/>
      <sz val="8"/>
      <color rgb="FF000000"/>
      <name val="Calibri"/>
      <family val="2"/>
    </font>
    <font>
      <sz val="11"/>
      <color rgb="FF002060"/>
      <name val="Arial"/>
      <family val="2"/>
      <charset val="238"/>
    </font>
    <font>
      <b/>
      <i/>
      <sz val="11"/>
      <color rgb="FF002060"/>
      <name val="Calibri"/>
      <family val="2"/>
    </font>
    <font>
      <b/>
      <sz val="12"/>
      <color rgb="FF002060"/>
      <name val="Calibri"/>
      <family val="2"/>
      <charset val="238"/>
      <scheme val="minor"/>
    </font>
    <font>
      <b/>
      <i/>
      <sz val="12"/>
      <color rgb="FF002060"/>
      <name val="Calibri"/>
      <family val="2"/>
      <charset val="238"/>
      <scheme val="minor"/>
    </font>
    <font>
      <sz val="12"/>
      <color rgb="FF002060"/>
      <name val="Calibri"/>
      <family val="2"/>
      <charset val="238"/>
      <scheme val="minor"/>
    </font>
    <font>
      <i/>
      <sz val="12"/>
      <color rgb="FF00206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4"/>
      <color rgb="FFFF0000"/>
      <name val="Calibri"/>
      <family val="2"/>
      <charset val="238"/>
      <scheme val="minor"/>
    </font>
    <font>
      <i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  <font>
      <b/>
      <i/>
      <sz val="16"/>
      <color theme="4"/>
      <name val="Calibri"/>
      <family val="2"/>
      <charset val="238"/>
      <scheme val="minor"/>
    </font>
    <font>
      <i/>
      <sz val="16"/>
      <color rgb="FF0070C0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3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0"/>
      <color rgb="FF000000"/>
      <name val="Arial"/>
      <family val="2"/>
      <charset val="238"/>
    </font>
    <font>
      <b/>
      <i/>
      <sz val="11"/>
      <color rgb="FF000000"/>
      <name val="Calibri"/>
      <family val="2"/>
      <charset val="238"/>
      <scheme val="minor"/>
    </font>
    <font>
      <i/>
      <sz val="10"/>
      <color rgb="FF000000"/>
      <name val="Arial"/>
      <family val="2"/>
    </font>
    <font>
      <b/>
      <i/>
      <sz val="11"/>
      <color rgb="FF00B0F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11"/>
      <color theme="4" tint="-0.249977111117893"/>
      <name val="Calibri"/>
      <family val="2"/>
      <charset val="238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rgb="FFFFFFFF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206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2060"/>
      </left>
      <right/>
      <top/>
      <bottom style="thin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/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thin">
        <color rgb="FFC0C0C0"/>
      </bottom>
      <diagonal/>
    </border>
    <border>
      <left style="medium">
        <color indexed="64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 style="medium">
        <color indexed="64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medium">
        <color indexed="64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0080"/>
      </left>
      <right style="thin">
        <color rgb="FF000080"/>
      </right>
      <top style="thin">
        <color rgb="FFC0C0C0"/>
      </top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 style="medium">
        <color indexed="64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80"/>
      </left>
      <right style="thin">
        <color rgb="FF000080"/>
      </right>
      <top/>
      <bottom style="thin">
        <color rgb="FFC0C0C0"/>
      </bottom>
      <diagonal/>
    </border>
  </borders>
  <cellStyleXfs count="8">
    <xf numFmtId="0" fontId="0" fillId="0" borderId="0"/>
    <xf numFmtId="0" fontId="6" fillId="0" borderId="0"/>
    <xf numFmtId="0" fontId="18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9" fillId="0" borderId="0"/>
  </cellStyleXfs>
  <cellXfs count="645">
    <xf numFmtId="0" fontId="0" fillId="0" borderId="0" xfId="0"/>
    <xf numFmtId="3" fontId="13" fillId="2" borderId="0" xfId="0" applyNumberFormat="1" applyFont="1" applyFill="1" applyAlignment="1">
      <alignment horizontal="center" vertical="center"/>
    </xf>
    <xf numFmtId="49" fontId="11" fillId="9" borderId="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horizontal="center" vertical="center"/>
    </xf>
    <xf numFmtId="0" fontId="7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3" fontId="20" fillId="0" borderId="0" xfId="0" applyNumberFormat="1" applyFont="1" applyAlignment="1">
      <alignment horizontal="left"/>
    </xf>
    <xf numFmtId="0" fontId="21" fillId="0" borderId="0" xfId="1" applyFont="1" applyAlignment="1">
      <alignment wrapText="1"/>
    </xf>
    <xf numFmtId="0" fontId="19" fillId="0" borderId="0" xfId="0" applyFont="1"/>
    <xf numFmtId="3" fontId="19" fillId="0" borderId="0" xfId="0" applyNumberFormat="1" applyFont="1"/>
    <xf numFmtId="164" fontId="19" fillId="0" borderId="0" xfId="0" applyNumberFormat="1" applyFont="1"/>
    <xf numFmtId="0" fontId="14" fillId="0" borderId="0" xfId="0" applyFont="1"/>
    <xf numFmtId="3" fontId="14" fillId="0" borderId="0" xfId="0" applyNumberFormat="1" applyFont="1"/>
    <xf numFmtId="0" fontId="22" fillId="0" borderId="0" xfId="0" applyFont="1"/>
    <xf numFmtId="0" fontId="19" fillId="0" borderId="0" xfId="0" applyFont="1" applyAlignment="1">
      <alignment horizontal="center" wrapText="1"/>
    </xf>
    <xf numFmtId="3" fontId="14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3" fillId="0" borderId="0" xfId="0" applyNumberFormat="1" applyFont="1"/>
    <xf numFmtId="3" fontId="10" fillId="0" borderId="0" xfId="0" applyNumberFormat="1" applyFont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center" vertical="center" wrapText="1"/>
    </xf>
    <xf numFmtId="3" fontId="10" fillId="0" borderId="0" xfId="0" applyNumberFormat="1" applyFont="1"/>
    <xf numFmtId="3" fontId="10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vertical="center"/>
    </xf>
    <xf numFmtId="3" fontId="19" fillId="0" borderId="2" xfId="0" applyNumberFormat="1" applyFont="1" applyBorder="1" applyAlignment="1">
      <alignment horizontal="center" vertical="center" wrapText="1"/>
    </xf>
    <xf numFmtId="3" fontId="19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4" fillId="0" borderId="3" xfId="0" applyNumberFormat="1" applyFont="1" applyBorder="1" applyAlignment="1">
      <alignment horizontal="right"/>
    </xf>
    <xf numFmtId="3" fontId="14" fillId="0" borderId="1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/>
    <xf numFmtId="49" fontId="11" fillId="9" borderId="6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0" fontId="11" fillId="5" borderId="6" xfId="0" applyFont="1" applyFill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4" borderId="6" xfId="0" applyFont="1" applyFill="1" applyBorder="1" applyAlignment="1">
      <alignment vertical="center"/>
    </xf>
    <xf numFmtId="49" fontId="12" fillId="2" borderId="6" xfId="0" applyNumberFormat="1" applyFont="1" applyFill="1" applyBorder="1" applyAlignment="1">
      <alignment horizontal="right" vertical="center"/>
    </xf>
    <xf numFmtId="49" fontId="11" fillId="2" borderId="6" xfId="0" applyNumberFormat="1" applyFont="1" applyFill="1" applyBorder="1" applyAlignment="1">
      <alignment horizontal="left" vertical="center"/>
    </xf>
    <xf numFmtId="49" fontId="12" fillId="2" borderId="6" xfId="0" applyNumberFormat="1" applyFont="1" applyFill="1" applyBorder="1" applyAlignment="1">
      <alignment horizontal="left" vertical="center"/>
    </xf>
    <xf numFmtId="0" fontId="11" fillId="4" borderId="6" xfId="0" applyFont="1" applyFill="1" applyBorder="1" applyAlignment="1">
      <alignment vertical="center"/>
    </xf>
    <xf numFmtId="49" fontId="11" fillId="8" borderId="6" xfId="0" applyNumberFormat="1" applyFont="1" applyFill="1" applyBorder="1" applyAlignment="1">
      <alignment horizontal="right" vertical="center"/>
    </xf>
    <xf numFmtId="0" fontId="27" fillId="2" borderId="6" xfId="0" applyFont="1" applyFill="1" applyBorder="1" applyAlignment="1">
      <alignment horizontal="center" vertical="center"/>
    </xf>
    <xf numFmtId="49" fontId="27" fillId="2" borderId="6" xfId="0" applyNumberFormat="1" applyFont="1" applyFill="1" applyBorder="1" applyAlignment="1">
      <alignment horizontal="right" vertical="center"/>
    </xf>
    <xf numFmtId="49" fontId="27" fillId="2" borderId="6" xfId="0" applyNumberFormat="1" applyFont="1" applyFill="1" applyBorder="1" applyAlignment="1">
      <alignment vertical="center"/>
    </xf>
    <xf numFmtId="0" fontId="27" fillId="0" borderId="6" xfId="0" applyFont="1" applyBorder="1" applyAlignment="1">
      <alignment vertical="center"/>
    </xf>
    <xf numFmtId="49" fontId="12" fillId="8" borderId="6" xfId="0" applyNumberFormat="1" applyFont="1" applyFill="1" applyBorder="1" applyAlignment="1">
      <alignment horizontal="right" vertical="center"/>
    </xf>
    <xf numFmtId="3" fontId="11" fillId="2" borderId="6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/>
    </xf>
    <xf numFmtId="0" fontId="27" fillId="10" borderId="6" xfId="0" applyFont="1" applyFill="1" applyBorder="1" applyAlignment="1">
      <alignment vertical="center"/>
    </xf>
    <xf numFmtId="0" fontId="27" fillId="11" borderId="6" xfId="0" applyFont="1" applyFill="1" applyBorder="1" applyAlignment="1">
      <alignment horizontal="center" vertical="center"/>
    </xf>
    <xf numFmtId="49" fontId="27" fillId="11" borderId="6" xfId="0" applyNumberFormat="1" applyFont="1" applyFill="1" applyBorder="1" applyAlignment="1">
      <alignment horizontal="right" vertical="center"/>
    </xf>
    <xf numFmtId="49" fontId="27" fillId="11" borderId="6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6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7" fillId="5" borderId="6" xfId="0" applyFont="1" applyFill="1" applyBorder="1" applyAlignment="1">
      <alignment vertical="center"/>
    </xf>
    <xf numFmtId="3" fontId="12" fillId="4" borderId="0" xfId="0" applyNumberFormat="1" applyFont="1" applyFill="1" applyAlignment="1">
      <alignment vertical="center"/>
    </xf>
    <xf numFmtId="0" fontId="16" fillId="4" borderId="0" xfId="0" applyFont="1" applyFill="1" applyAlignment="1">
      <alignment vertical="center"/>
    </xf>
    <xf numFmtId="0" fontId="16" fillId="4" borderId="6" xfId="0" applyFont="1" applyFill="1" applyBorder="1" applyAlignment="1">
      <alignment vertical="center"/>
    </xf>
    <xf numFmtId="3" fontId="1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3" fontId="27" fillId="4" borderId="0" xfId="0" applyNumberFormat="1" applyFont="1" applyFill="1" applyAlignment="1">
      <alignment vertical="center"/>
    </xf>
    <xf numFmtId="0" fontId="27" fillId="4" borderId="0" xfId="0" applyFont="1" applyFill="1" applyAlignment="1">
      <alignment vertical="center"/>
    </xf>
    <xf numFmtId="0" fontId="17" fillId="4" borderId="6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4" borderId="0" xfId="1" applyFont="1" applyFill="1" applyAlignment="1">
      <alignment vertical="center"/>
    </xf>
    <xf numFmtId="0" fontId="31" fillId="0" borderId="0" xfId="0" applyFont="1"/>
    <xf numFmtId="3" fontId="24" fillId="2" borderId="14" xfId="0" applyNumberFormat="1" applyFont="1" applyFill="1" applyBorder="1" applyAlignment="1">
      <alignment horizontal="center" vertical="center" wrapText="1"/>
    </xf>
    <xf numFmtId="0" fontId="33" fillId="0" borderId="0" xfId="0" applyFont="1"/>
    <xf numFmtId="3" fontId="30" fillId="4" borderId="14" xfId="1" applyNumberFormat="1" applyFont="1" applyFill="1" applyBorder="1" applyAlignment="1">
      <alignment horizontal="right" vertical="center"/>
    </xf>
    <xf numFmtId="3" fontId="14" fillId="8" borderId="14" xfId="0" applyNumberFormat="1" applyFont="1" applyFill="1" applyBorder="1" applyAlignment="1">
      <alignment horizontal="center" vertical="center"/>
    </xf>
    <xf numFmtId="3" fontId="13" fillId="2" borderId="14" xfId="0" applyNumberFormat="1" applyFont="1" applyFill="1" applyBorder="1" applyAlignment="1">
      <alignment horizontal="right" vertical="center" wrapText="1"/>
    </xf>
    <xf numFmtId="49" fontId="11" fillId="8" borderId="14" xfId="0" applyNumberFormat="1" applyFont="1" applyFill="1" applyBorder="1" applyAlignment="1">
      <alignment horizontal="center" vertical="center"/>
    </xf>
    <xf numFmtId="3" fontId="11" fillId="8" borderId="14" xfId="0" applyNumberFormat="1" applyFont="1" applyFill="1" applyBorder="1" applyAlignment="1">
      <alignment horizontal="left" vertical="center"/>
    </xf>
    <xf numFmtId="3" fontId="11" fillId="8" borderId="14" xfId="0" applyNumberFormat="1" applyFont="1" applyFill="1" applyBorder="1" applyAlignment="1">
      <alignment horizontal="left" vertical="top"/>
    </xf>
    <xf numFmtId="49" fontId="12" fillId="8" borderId="14" xfId="0" applyNumberFormat="1" applyFont="1" applyFill="1" applyBorder="1" applyAlignment="1">
      <alignment horizontal="center" vertical="center"/>
    </xf>
    <xf numFmtId="3" fontId="12" fillId="8" borderId="14" xfId="0" applyNumberFormat="1" applyFont="1" applyFill="1" applyBorder="1" applyAlignment="1">
      <alignment horizontal="left" vertical="top"/>
    </xf>
    <xf numFmtId="49" fontId="15" fillId="8" borderId="14" xfId="0" applyNumberFormat="1" applyFont="1" applyFill="1" applyBorder="1" applyAlignment="1">
      <alignment horizontal="center" vertical="center"/>
    </xf>
    <xf numFmtId="0" fontId="15" fillId="4" borderId="14" xfId="0" applyFont="1" applyFill="1" applyBorder="1" applyAlignment="1">
      <alignment horizontal="center" vertical="center"/>
    </xf>
    <xf numFmtId="49" fontId="15" fillId="4" borderId="14" xfId="0" applyNumberFormat="1" applyFont="1" applyFill="1" applyBorder="1" applyAlignment="1">
      <alignment vertical="center" wrapText="1"/>
    </xf>
    <xf numFmtId="4" fontId="11" fillId="2" borderId="6" xfId="0" applyNumberFormat="1" applyFont="1" applyFill="1" applyBorder="1" applyAlignment="1">
      <alignment horizontal="right" vertical="center"/>
    </xf>
    <xf numFmtId="4" fontId="12" fillId="2" borderId="6" xfId="0" applyNumberFormat="1" applyFont="1" applyFill="1" applyBorder="1" applyAlignment="1">
      <alignment horizontal="right" vertical="center"/>
    </xf>
    <xf numFmtId="4" fontId="13" fillId="2" borderId="0" xfId="0" applyNumberFormat="1" applyFont="1" applyFill="1" applyAlignment="1">
      <alignment horizontal="right" vertical="center"/>
    </xf>
    <xf numFmtId="4" fontId="13" fillId="2" borderId="0" xfId="0" applyNumberFormat="1" applyFont="1" applyFill="1" applyAlignment="1">
      <alignment horizontal="center" vertical="center"/>
    </xf>
    <xf numFmtId="4" fontId="11" fillId="9" borderId="6" xfId="0" applyNumberFormat="1" applyFont="1" applyFill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27" fillId="2" borderId="6" xfId="0" applyNumberFormat="1" applyFont="1" applyFill="1" applyBorder="1" applyAlignment="1">
      <alignment horizontal="right" vertical="center" wrapText="1"/>
    </xf>
    <xf numFmtId="4" fontId="27" fillId="11" borderId="6" xfId="0" applyNumberFormat="1" applyFont="1" applyFill="1" applyBorder="1" applyAlignment="1">
      <alignment horizontal="right" vertical="center" wrapText="1"/>
    </xf>
    <xf numFmtId="4" fontId="11" fillId="8" borderId="14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vertical="center"/>
    </xf>
    <xf numFmtId="4" fontId="12" fillId="8" borderId="14" xfId="0" applyNumberFormat="1" applyFont="1" applyFill="1" applyBorder="1" applyAlignment="1">
      <alignment vertical="center"/>
    </xf>
    <xf numFmtId="4" fontId="15" fillId="4" borderId="14" xfId="0" applyNumberFormat="1" applyFont="1" applyFill="1" applyBorder="1" applyAlignment="1">
      <alignment horizontal="right" vertical="center"/>
    </xf>
    <xf numFmtId="4" fontId="12" fillId="0" borderId="0" xfId="0" applyNumberFormat="1" applyFont="1" applyAlignment="1">
      <alignment vertical="center"/>
    </xf>
    <xf numFmtId="1" fontId="29" fillId="0" borderId="6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/>
    <xf numFmtId="4" fontId="19" fillId="0" borderId="0" xfId="0" applyNumberFormat="1" applyFont="1" applyAlignment="1">
      <alignment vertical="center"/>
    </xf>
    <xf numFmtId="3" fontId="36" fillId="0" borderId="0" xfId="0" applyNumberFormat="1" applyFont="1" applyAlignment="1">
      <alignment horizontal="right" vertical="center"/>
    </xf>
    <xf numFmtId="3" fontId="36" fillId="0" borderId="0" xfId="0" applyNumberFormat="1" applyFont="1"/>
    <xf numFmtId="4" fontId="19" fillId="0" borderId="0" xfId="0" applyNumberFormat="1" applyFont="1"/>
    <xf numFmtId="4" fontId="20" fillId="0" borderId="0" xfId="0" applyNumberFormat="1" applyFont="1"/>
    <xf numFmtId="4" fontId="14" fillId="0" borderId="0" xfId="0" applyNumberFormat="1" applyFont="1" applyAlignment="1">
      <alignment horizontal="right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6" xfId="0" applyNumberFormat="1" applyFont="1" applyBorder="1" applyAlignment="1">
      <alignment horizontal="center" vertical="center"/>
    </xf>
    <xf numFmtId="4" fontId="11" fillId="5" borderId="6" xfId="0" applyNumberFormat="1" applyFont="1" applyFill="1" applyBorder="1" applyAlignment="1">
      <alignment horizontal="right" vertical="center"/>
    </xf>
    <xf numFmtId="4" fontId="15" fillId="0" borderId="6" xfId="0" applyNumberFormat="1" applyFont="1" applyBorder="1" applyAlignment="1">
      <alignment horizontal="right" vertical="center"/>
    </xf>
    <xf numFmtId="4" fontId="26" fillId="0" borderId="6" xfId="0" applyNumberFormat="1" applyFont="1" applyBorder="1" applyAlignment="1">
      <alignment horizontal="right" vertical="center"/>
    </xf>
    <xf numFmtId="4" fontId="27" fillId="10" borderId="6" xfId="0" applyNumberFormat="1" applyFont="1" applyFill="1" applyBorder="1" applyAlignment="1">
      <alignment horizontal="right" vertical="center"/>
    </xf>
    <xf numFmtId="4" fontId="27" fillId="4" borderId="6" xfId="0" applyNumberFormat="1" applyFont="1" applyFill="1" applyBorder="1" applyAlignment="1">
      <alignment horizontal="right" vertical="center"/>
    </xf>
    <xf numFmtId="4" fontId="12" fillId="4" borderId="6" xfId="0" applyNumberFormat="1" applyFont="1" applyFill="1" applyBorder="1" applyAlignment="1">
      <alignment horizontal="right" vertical="center"/>
    </xf>
    <xf numFmtId="4" fontId="11" fillId="2" borderId="14" xfId="0" applyNumberFormat="1" applyFont="1" applyFill="1" applyBorder="1" applyAlignment="1">
      <alignment horizontal="center" vertical="center" wrapText="1"/>
    </xf>
    <xf numFmtId="4" fontId="11" fillId="8" borderId="14" xfId="0" applyNumberFormat="1" applyFont="1" applyFill="1" applyBorder="1" applyAlignment="1">
      <alignment horizontal="right" vertical="center"/>
    </xf>
    <xf numFmtId="4" fontId="12" fillId="8" borderId="14" xfId="0" applyNumberFormat="1" applyFont="1" applyFill="1" applyBorder="1" applyAlignment="1">
      <alignment horizontal="right" vertical="center"/>
    </xf>
    <xf numFmtId="4" fontId="15" fillId="8" borderId="14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2" fillId="8" borderId="14" xfId="0" applyFont="1" applyFill="1" applyBorder="1" applyAlignment="1">
      <alignment horizontal="left" vertical="center" wrapText="1"/>
    </xf>
    <xf numFmtId="0" fontId="27" fillId="18" borderId="6" xfId="0" applyFont="1" applyFill="1" applyBorder="1" applyAlignment="1">
      <alignment horizontal="center" vertical="center"/>
    </xf>
    <xf numFmtId="49" fontId="27" fillId="18" borderId="6" xfId="0" applyNumberFormat="1" applyFont="1" applyFill="1" applyBorder="1" applyAlignment="1">
      <alignment horizontal="right" vertical="center"/>
    </xf>
    <xf numFmtId="49" fontId="27" fillId="18" borderId="6" xfId="0" applyNumberFormat="1" applyFont="1" applyFill="1" applyBorder="1" applyAlignment="1">
      <alignment vertical="center"/>
    </xf>
    <xf numFmtId="4" fontId="27" fillId="18" borderId="6" xfId="0" applyNumberFormat="1" applyFont="1" applyFill="1" applyBorder="1" applyAlignment="1">
      <alignment horizontal="right" vertical="center" wrapText="1"/>
    </xf>
    <xf numFmtId="4" fontId="26" fillId="19" borderId="6" xfId="0" applyNumberFormat="1" applyFont="1" applyFill="1" applyBorder="1" applyAlignment="1">
      <alignment horizontal="right" vertical="center"/>
    </xf>
    <xf numFmtId="1" fontId="29" fillId="0" borderId="14" xfId="0" applyNumberFormat="1" applyFont="1" applyBorder="1" applyAlignment="1">
      <alignment horizontal="center" vertical="center"/>
    </xf>
    <xf numFmtId="4" fontId="10" fillId="4" borderId="0" xfId="1" applyNumberFormat="1" applyFont="1" applyFill="1" applyAlignment="1">
      <alignment vertical="center" wrapText="1"/>
    </xf>
    <xf numFmtId="4" fontId="20" fillId="0" borderId="0" xfId="0" applyNumberFormat="1" applyFont="1" applyAlignment="1">
      <alignment horizontal="left"/>
    </xf>
    <xf numFmtId="4" fontId="24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 wrapText="1"/>
    </xf>
    <xf numFmtId="4" fontId="37" fillId="0" borderId="0" xfId="0" applyNumberFormat="1" applyFont="1" applyAlignment="1">
      <alignment horizontal="right" vertical="center"/>
    </xf>
    <xf numFmtId="4" fontId="39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right" vertical="center"/>
    </xf>
    <xf numFmtId="4" fontId="10" fillId="0" borderId="0" xfId="0" applyNumberFormat="1" applyFont="1" applyAlignment="1">
      <alignment horizontal="center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horizontal="center" vertical="center" wrapText="1"/>
    </xf>
    <xf numFmtId="4" fontId="10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 wrapText="1"/>
    </xf>
    <xf numFmtId="4" fontId="23" fillId="0" borderId="0" xfId="0" applyNumberFormat="1" applyFont="1" applyAlignment="1">
      <alignment horizontal="right" vertical="center"/>
    </xf>
    <xf numFmtId="4" fontId="36" fillId="0" borderId="0" xfId="0" applyNumberFormat="1" applyFont="1" applyAlignment="1">
      <alignment horizontal="right" vertical="center"/>
    </xf>
    <xf numFmtId="4" fontId="38" fillId="0" borderId="0" xfId="0" applyNumberFormat="1" applyFont="1" applyAlignment="1">
      <alignment horizontal="right" vertical="center"/>
    </xf>
    <xf numFmtId="4" fontId="24" fillId="8" borderId="6" xfId="0" applyNumberFormat="1" applyFont="1" applyFill="1" applyBorder="1" applyAlignment="1">
      <alignment horizontal="center" vertical="center" wrapText="1"/>
    </xf>
    <xf numFmtId="4" fontId="13" fillId="4" borderId="6" xfId="0" applyNumberFormat="1" applyFont="1" applyFill="1" applyBorder="1" applyAlignment="1">
      <alignment horizontal="right" vertical="center"/>
    </xf>
    <xf numFmtId="4" fontId="24" fillId="8" borderId="14" xfId="0" applyNumberFormat="1" applyFont="1" applyFill="1" applyBorder="1" applyAlignment="1">
      <alignment horizontal="center" vertical="center" wrapText="1"/>
    </xf>
    <xf numFmtId="1" fontId="44" fillId="8" borderId="6" xfId="0" applyNumberFormat="1" applyFont="1" applyFill="1" applyBorder="1" applyAlignment="1">
      <alignment horizontal="center" vertical="center" wrapText="1"/>
    </xf>
    <xf numFmtId="0" fontId="26" fillId="0" borderId="6" xfId="0" applyFont="1" applyBorder="1" applyAlignment="1">
      <alignment vertical="center"/>
    </xf>
    <xf numFmtId="4" fontId="26" fillId="2" borderId="6" xfId="0" applyNumberFormat="1" applyFont="1" applyFill="1" applyBorder="1" applyAlignment="1">
      <alignment horizontal="right" vertical="center"/>
    </xf>
    <xf numFmtId="0" fontId="45" fillId="0" borderId="6" xfId="0" applyFont="1" applyBorder="1" applyAlignment="1">
      <alignment vertical="center"/>
    </xf>
    <xf numFmtId="4" fontId="45" fillId="2" borderId="6" xfId="0" applyNumberFormat="1" applyFont="1" applyFill="1" applyBorder="1" applyAlignment="1">
      <alignment horizontal="right" vertical="center"/>
    </xf>
    <xf numFmtId="0" fontId="26" fillId="5" borderId="6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right" vertical="center"/>
    </xf>
    <xf numFmtId="0" fontId="27" fillId="9" borderId="6" xfId="0" applyFont="1" applyFill="1" applyBorder="1" applyAlignment="1">
      <alignment horizontal="center" vertical="center"/>
    </xf>
    <xf numFmtId="49" fontId="27" fillId="9" borderId="6" xfId="0" applyNumberFormat="1" applyFont="1" applyFill="1" applyBorder="1" applyAlignment="1">
      <alignment horizontal="left" vertical="center" wrapText="1"/>
    </xf>
    <xf numFmtId="4" fontId="27" fillId="9" borderId="6" xfId="0" applyNumberFormat="1" applyFont="1" applyFill="1" applyBorder="1" applyAlignment="1">
      <alignment horizontal="right" vertical="center"/>
    </xf>
    <xf numFmtId="4" fontId="48" fillId="2" borderId="6" xfId="0" applyNumberFormat="1" applyFont="1" applyFill="1" applyBorder="1" applyAlignment="1">
      <alignment horizontal="right" vertical="center"/>
    </xf>
    <xf numFmtId="4" fontId="27" fillId="2" borderId="0" xfId="0" applyNumberFormat="1" applyFont="1" applyFill="1" applyAlignment="1">
      <alignment horizontal="right" vertical="center"/>
    </xf>
    <xf numFmtId="4" fontId="27" fillId="2" borderId="0" xfId="0" applyNumberFormat="1" applyFont="1" applyFill="1" applyAlignment="1">
      <alignment horizontal="center" vertical="center"/>
    </xf>
    <xf numFmtId="4" fontId="26" fillId="9" borderId="6" xfId="0" applyNumberFormat="1" applyFont="1" applyFill="1" applyBorder="1" applyAlignment="1">
      <alignment horizontal="right" vertical="center"/>
    </xf>
    <xf numFmtId="4" fontId="45" fillId="2" borderId="6" xfId="0" applyNumberFormat="1" applyFont="1" applyFill="1" applyBorder="1" applyAlignment="1">
      <alignment vertical="center"/>
    </xf>
    <xf numFmtId="4" fontId="45" fillId="0" borderId="0" xfId="0" applyNumberFormat="1" applyFont="1" applyAlignment="1">
      <alignment horizontal="center" vertical="center"/>
    </xf>
    <xf numFmtId="4" fontId="47" fillId="0" borderId="6" xfId="0" applyNumberFormat="1" applyFont="1" applyBorder="1" applyAlignment="1">
      <alignment horizontal="right" vertical="center"/>
    </xf>
    <xf numFmtId="4" fontId="46" fillId="2" borderId="6" xfId="0" applyNumberFormat="1" applyFont="1" applyFill="1" applyBorder="1" applyAlignment="1">
      <alignment vertical="center"/>
    </xf>
    <xf numFmtId="4" fontId="47" fillId="2" borderId="6" xfId="0" applyNumberFormat="1" applyFont="1" applyFill="1" applyBorder="1" applyAlignment="1">
      <alignment vertical="center"/>
    </xf>
    <xf numFmtId="1" fontId="50" fillId="0" borderId="6" xfId="0" applyNumberFormat="1" applyFont="1" applyBorder="1" applyAlignment="1">
      <alignment horizontal="center" vertical="center"/>
    </xf>
    <xf numFmtId="4" fontId="47" fillId="2" borderId="6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4" fontId="19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0" fontId="49" fillId="0" borderId="6" xfId="0" applyFont="1" applyBorder="1" applyAlignment="1">
      <alignment vertical="center"/>
    </xf>
    <xf numFmtId="1" fontId="51" fillId="0" borderId="6" xfId="0" applyNumberFormat="1" applyFont="1" applyBorder="1" applyAlignment="1">
      <alignment horizontal="center" vertical="center"/>
    </xf>
    <xf numFmtId="4" fontId="45" fillId="0" borderId="14" xfId="0" applyNumberFormat="1" applyFont="1" applyBorder="1" applyAlignment="1">
      <alignment horizontal="right" vertical="center"/>
    </xf>
    <xf numFmtId="4" fontId="26" fillId="0" borderId="14" xfId="0" applyNumberFormat="1" applyFont="1" applyBorder="1" applyAlignment="1">
      <alignment horizontal="right" vertical="center"/>
    </xf>
    <xf numFmtId="4" fontId="34" fillId="0" borderId="14" xfId="6" applyNumberFormat="1" applyFont="1" applyBorder="1" applyAlignment="1">
      <alignment horizontal="right" vertical="center"/>
    </xf>
    <xf numFmtId="0" fontId="30" fillId="4" borderId="26" xfId="1" applyFont="1" applyFill="1" applyBorder="1" applyAlignment="1">
      <alignment horizontal="center" vertical="center" wrapText="1"/>
    </xf>
    <xf numFmtId="3" fontId="11" fillId="2" borderId="27" xfId="0" applyNumberFormat="1" applyFont="1" applyFill="1" applyBorder="1" applyAlignment="1">
      <alignment horizontal="center" vertical="center" wrapText="1"/>
    </xf>
    <xf numFmtId="3" fontId="11" fillId="2" borderId="28" xfId="0" applyNumberFormat="1" applyFont="1" applyFill="1" applyBorder="1" applyAlignment="1">
      <alignment horizontal="center" vertical="center" wrapText="1"/>
    </xf>
    <xf numFmtId="0" fontId="32" fillId="4" borderId="29" xfId="1" applyFont="1" applyFill="1" applyBorder="1" applyAlignment="1">
      <alignment horizontal="center" vertical="center" wrapText="1"/>
    </xf>
    <xf numFmtId="3" fontId="24" fillId="2" borderId="30" xfId="0" applyNumberFormat="1" applyFont="1" applyFill="1" applyBorder="1" applyAlignment="1">
      <alignment horizontal="center" vertical="center" wrapText="1"/>
    </xf>
    <xf numFmtId="0" fontId="35" fillId="4" borderId="29" xfId="1" applyFont="1" applyFill="1" applyBorder="1" applyAlignment="1">
      <alignment horizontal="center" vertical="center" wrapText="1"/>
    </xf>
    <xf numFmtId="3" fontId="13" fillId="2" borderId="30" xfId="0" applyNumberFormat="1" applyFont="1" applyFill="1" applyBorder="1" applyAlignment="1">
      <alignment horizontal="right" vertical="center" wrapText="1"/>
    </xf>
    <xf numFmtId="49" fontId="11" fillId="0" borderId="29" xfId="6" applyNumberFormat="1" applyFont="1" applyBorder="1" applyAlignment="1">
      <alignment horizontal="left" vertical="center" wrapText="1"/>
    </xf>
    <xf numFmtId="3" fontId="30" fillId="4" borderId="30" xfId="1" applyNumberFormat="1" applyFont="1" applyFill="1" applyBorder="1" applyAlignment="1">
      <alignment horizontal="right" vertical="center"/>
    </xf>
    <xf numFmtId="49" fontId="11" fillId="0" borderId="31" xfId="6" applyNumberFormat="1" applyFont="1" applyBorder="1" applyAlignment="1">
      <alignment horizontal="left" vertical="center" wrapText="1"/>
    </xf>
    <xf numFmtId="4" fontId="52" fillId="0" borderId="32" xfId="0" applyNumberFormat="1" applyFont="1" applyFill="1" applyBorder="1" applyAlignment="1" applyProtection="1">
      <alignment horizontal="right" vertical="center" shrinkToFit="1"/>
      <protection locked="0"/>
    </xf>
    <xf numFmtId="4" fontId="34" fillId="4" borderId="33" xfId="1" applyNumberFormat="1" applyFont="1" applyFill="1" applyBorder="1" applyAlignment="1">
      <alignment horizontal="right" vertical="center" wrapText="1"/>
    </xf>
    <xf numFmtId="3" fontId="30" fillId="4" borderId="33" xfId="1" applyNumberFormat="1" applyFont="1" applyFill="1" applyBorder="1" applyAlignment="1">
      <alignment horizontal="right" vertical="center"/>
    </xf>
    <xf numFmtId="3" fontId="30" fillId="4" borderId="34" xfId="1" applyNumberFormat="1" applyFont="1" applyFill="1" applyBorder="1" applyAlignment="1">
      <alignment horizontal="right" vertical="center"/>
    </xf>
    <xf numFmtId="3" fontId="0" fillId="0" borderId="0" xfId="0" applyNumberFormat="1"/>
    <xf numFmtId="4" fontId="0" fillId="0" borderId="0" xfId="0" applyNumberFormat="1"/>
    <xf numFmtId="0" fontId="53" fillId="0" borderId="35" xfId="0" applyFont="1" applyBorder="1" applyAlignment="1">
      <alignment horizontal="center" vertical="center" wrapText="1"/>
    </xf>
    <xf numFmtId="0" fontId="53" fillId="0" borderId="36" xfId="0" applyFont="1" applyBorder="1" applyAlignment="1">
      <alignment horizontal="center" vertical="center"/>
    </xf>
    <xf numFmtId="3" fontId="53" fillId="0" borderId="36" xfId="0" applyNumberFormat="1" applyFont="1" applyBorder="1" applyAlignment="1">
      <alignment horizontal="center" vertical="center" wrapText="1"/>
    </xf>
    <xf numFmtId="4" fontId="53" fillId="20" borderId="36" xfId="0" applyNumberFormat="1" applyFont="1" applyFill="1" applyBorder="1" applyAlignment="1">
      <alignment horizontal="center" vertical="center" wrapText="1"/>
    </xf>
    <xf numFmtId="4" fontId="53" fillId="20" borderId="37" xfId="0" applyNumberFormat="1" applyFont="1" applyFill="1" applyBorder="1" applyAlignment="1">
      <alignment horizontal="center" wrapText="1"/>
    </xf>
    <xf numFmtId="0" fontId="53" fillId="20" borderId="38" xfId="0" applyFont="1" applyFill="1" applyBorder="1" applyAlignment="1">
      <alignment horizontal="center" vertical="center"/>
    </xf>
    <xf numFmtId="0" fontId="0" fillId="0" borderId="39" xfId="0" applyBorder="1"/>
    <xf numFmtId="0" fontId="0" fillId="0" borderId="40" xfId="0" applyBorder="1" applyAlignment="1">
      <alignment horizontal="center"/>
    </xf>
    <xf numFmtId="3" fontId="0" fillId="0" borderId="40" xfId="0" applyNumberFormat="1" applyBorder="1" applyAlignment="1">
      <alignment horizontal="center"/>
    </xf>
    <xf numFmtId="3" fontId="0" fillId="20" borderId="40" xfId="0" applyNumberFormat="1" applyFill="1" applyBorder="1" applyAlignment="1">
      <alignment horizontal="center"/>
    </xf>
    <xf numFmtId="0" fontId="0" fillId="20" borderId="41" xfId="0" applyFill="1" applyBorder="1" applyAlignment="1">
      <alignment horizontal="center" wrapText="1"/>
    </xf>
    <xf numFmtId="0" fontId="53" fillId="0" borderId="42" xfId="0" applyFont="1" applyBorder="1" applyAlignment="1">
      <alignment horizontal="center"/>
    </xf>
    <xf numFmtId="0" fontId="53" fillId="0" borderId="6" xfId="0" applyFont="1" applyBorder="1"/>
    <xf numFmtId="3" fontId="0" fillId="0" borderId="6" xfId="0" applyNumberFormat="1" applyBorder="1"/>
    <xf numFmtId="4" fontId="0" fillId="20" borderId="6" xfId="0" applyNumberFormat="1" applyFill="1" applyBorder="1"/>
    <xf numFmtId="0" fontId="0" fillId="20" borderId="43" xfId="0" applyFill="1" applyBorder="1"/>
    <xf numFmtId="0" fontId="0" fillId="0" borderId="42" xfId="0" applyBorder="1"/>
    <xf numFmtId="0" fontId="0" fillId="0" borderId="6" xfId="0" applyFont="1" applyBorder="1"/>
    <xf numFmtId="3" fontId="55" fillId="0" borderId="6" xfId="0" applyNumberFormat="1" applyFont="1" applyBorder="1"/>
    <xf numFmtId="4" fontId="47" fillId="20" borderId="6" xfId="0" applyNumberFormat="1" applyFont="1" applyFill="1" applyBorder="1"/>
    <xf numFmtId="4" fontId="0" fillId="20" borderId="43" xfId="0" applyNumberFormat="1" applyFill="1" applyBorder="1"/>
    <xf numFmtId="0" fontId="0" fillId="0" borderId="6" xfId="0" applyBorder="1"/>
    <xf numFmtId="4" fontId="53" fillId="20" borderId="6" xfId="0" applyNumberFormat="1" applyFont="1" applyFill="1" applyBorder="1"/>
    <xf numFmtId="0" fontId="54" fillId="0" borderId="6" xfId="0" applyFont="1" applyBorder="1"/>
    <xf numFmtId="2" fontId="0" fillId="20" borderId="43" xfId="0" applyNumberFormat="1" applyFill="1" applyBorder="1"/>
    <xf numFmtId="4" fontId="56" fillId="20" borderId="6" xfId="0" applyNumberFormat="1" applyFont="1" applyFill="1" applyBorder="1"/>
    <xf numFmtId="4" fontId="0" fillId="20" borderId="6" xfId="0" applyNumberFormat="1" applyFont="1" applyFill="1" applyBorder="1"/>
    <xf numFmtId="3" fontId="54" fillId="0" borderId="6" xfId="0" applyNumberFormat="1" applyFont="1" applyBorder="1"/>
    <xf numFmtId="4" fontId="54" fillId="20" borderId="6" xfId="0" applyNumberFormat="1" applyFont="1" applyFill="1" applyBorder="1"/>
    <xf numFmtId="0" fontId="54" fillId="0" borderId="6" xfId="0" applyFont="1" applyBorder="1" applyAlignment="1">
      <alignment horizontal="center"/>
    </xf>
    <xf numFmtId="3" fontId="53" fillId="0" borderId="6" xfId="0" applyNumberFormat="1" applyFont="1" applyBorder="1"/>
    <xf numFmtId="4" fontId="53" fillId="20" borderId="43" xfId="0" applyNumberFormat="1" applyFont="1" applyFill="1" applyBorder="1"/>
    <xf numFmtId="2" fontId="53" fillId="20" borderId="43" xfId="0" applyNumberFormat="1" applyFont="1" applyFill="1" applyBorder="1"/>
    <xf numFmtId="0" fontId="0" fillId="0" borderId="44" xfId="0" applyBorder="1"/>
    <xf numFmtId="0" fontId="53" fillId="0" borderId="45" xfId="0" applyFont="1" applyBorder="1" applyAlignment="1">
      <alignment horizontal="center" wrapText="1"/>
    </xf>
    <xf numFmtId="3" fontId="54" fillId="0" borderId="45" xfId="0" applyNumberFormat="1" applyFont="1" applyBorder="1"/>
    <xf numFmtId="4" fontId="54" fillId="0" borderId="45" xfId="0" applyNumberFormat="1" applyFont="1" applyBorder="1"/>
    <xf numFmtId="4" fontId="0" fillId="0" borderId="45" xfId="0" applyNumberFormat="1" applyBorder="1"/>
    <xf numFmtId="0" fontId="54" fillId="0" borderId="0" xfId="0" applyFont="1"/>
    <xf numFmtId="0" fontId="55" fillId="0" borderId="0" xfId="0" applyFont="1"/>
    <xf numFmtId="0" fontId="54" fillId="4" borderId="0" xfId="0" applyFont="1" applyFill="1" applyBorder="1" applyAlignment="1">
      <alignment wrapText="1"/>
    </xf>
    <xf numFmtId="3" fontId="0" fillId="4" borderId="0" xfId="0" applyNumberFormat="1" applyFill="1" applyBorder="1"/>
    <xf numFmtId="4" fontId="53" fillId="4" borderId="0" xfId="0" applyNumberFormat="1" applyFont="1" applyFill="1" applyBorder="1"/>
    <xf numFmtId="4" fontId="71" fillId="0" borderId="0" xfId="0" applyNumberFormat="1" applyFont="1" applyAlignment="1">
      <alignment vertical="center"/>
    </xf>
    <xf numFmtId="3" fontId="71" fillId="0" borderId="0" xfId="0" applyNumberFormat="1" applyFont="1" applyAlignment="1">
      <alignment vertical="center"/>
    </xf>
    <xf numFmtId="3" fontId="72" fillId="0" borderId="0" xfId="0" applyNumberFormat="1" applyFont="1" applyAlignment="1">
      <alignment vertical="center"/>
    </xf>
    <xf numFmtId="4" fontId="71" fillId="0" borderId="47" xfId="0" applyNumberFormat="1" applyFont="1" applyBorder="1" applyAlignment="1">
      <alignment vertical="center"/>
    </xf>
    <xf numFmtId="4" fontId="70" fillId="20" borderId="48" xfId="0" applyNumberFormat="1" applyFont="1" applyFill="1" applyBorder="1" applyAlignment="1" applyProtection="1">
      <alignment horizontal="right" vertical="center" shrinkToFit="1"/>
      <protection locked="0"/>
    </xf>
    <xf numFmtId="4" fontId="73" fillId="20" borderId="6" xfId="0" applyNumberFormat="1" applyFont="1" applyFill="1" applyBorder="1"/>
    <xf numFmtId="4" fontId="0" fillId="0" borderId="46" xfId="0" applyNumberFormat="1" applyBorder="1"/>
    <xf numFmtId="0" fontId="74" fillId="0" borderId="0" xfId="0" applyFont="1" applyAlignment="1">
      <alignment vertical="center"/>
    </xf>
    <xf numFmtId="165" fontId="54" fillId="0" borderId="0" xfId="0" applyNumberFormat="1" applyFont="1"/>
    <xf numFmtId="4" fontId="54" fillId="0" borderId="0" xfId="0" applyNumberFormat="1" applyFont="1"/>
    <xf numFmtId="4" fontId="53" fillId="0" borderId="0" xfId="0" applyNumberFormat="1" applyFont="1"/>
    <xf numFmtId="0" fontId="53" fillId="0" borderId="0" xfId="0" applyFont="1"/>
    <xf numFmtId="165" fontId="55" fillId="0" borderId="0" xfId="0" applyNumberFormat="1" applyFont="1"/>
    <xf numFmtId="4" fontId="55" fillId="0" borderId="0" xfId="0" applyNumberFormat="1" applyFont="1"/>
    <xf numFmtId="165" fontId="0" fillId="0" borderId="0" xfId="0" applyNumberFormat="1"/>
    <xf numFmtId="165" fontId="53" fillId="0" borderId="0" xfId="0" applyNumberFormat="1" applyFont="1"/>
    <xf numFmtId="10" fontId="54" fillId="0" borderId="0" xfId="0" applyNumberFormat="1" applyFont="1" applyAlignment="1">
      <alignment horizontal="left"/>
    </xf>
    <xf numFmtId="0" fontId="0" fillId="0" borderId="0" xfId="0" applyAlignment="1"/>
    <xf numFmtId="10" fontId="54" fillId="0" borderId="0" xfId="0" applyNumberFormat="1" applyFont="1"/>
    <xf numFmtId="0" fontId="75" fillId="0" borderId="0" xfId="0" applyFont="1"/>
    <xf numFmtId="4" fontId="15" fillId="0" borderId="0" xfId="0" applyNumberFormat="1" applyFont="1" applyAlignment="1">
      <alignment vertical="center"/>
    </xf>
    <xf numFmtId="0" fontId="0" fillId="4" borderId="0" xfId="0" applyFill="1" applyBorder="1"/>
    <xf numFmtId="4" fontId="0" fillId="4" borderId="0" xfId="0" applyNumberFormat="1" applyFill="1" applyBorder="1"/>
    <xf numFmtId="0" fontId="42" fillId="4" borderId="0" xfId="0" applyFont="1" applyFill="1" applyBorder="1"/>
    <xf numFmtId="0" fontId="40" fillId="4" borderId="0" xfId="0" applyFont="1" applyFill="1" applyBorder="1"/>
    <xf numFmtId="0" fontId="0" fillId="4" borderId="0" xfId="0" applyFill="1" applyBorder="1" applyAlignment="1">
      <alignment vertical="center"/>
    </xf>
    <xf numFmtId="0" fontId="54" fillId="4" borderId="0" xfId="0" applyFont="1" applyFill="1" applyBorder="1"/>
    <xf numFmtId="0" fontId="55" fillId="4" borderId="0" xfId="0" applyFont="1" applyFill="1" applyBorder="1"/>
    <xf numFmtId="0" fontId="54" fillId="4" borderId="0" xfId="0" applyFont="1" applyFill="1" applyBorder="1" applyAlignment="1">
      <alignment horizontal="center" wrapText="1"/>
    </xf>
    <xf numFmtId="0" fontId="54" fillId="4" borderId="0" xfId="0" applyFont="1" applyFill="1" applyBorder="1" applyAlignment="1">
      <alignment horizontal="center" vertical="center"/>
    </xf>
    <xf numFmtId="3" fontId="53" fillId="4" borderId="0" xfId="0" applyNumberFormat="1" applyFont="1" applyFill="1" applyBorder="1" applyAlignment="1">
      <alignment horizontal="center" vertical="center" wrapText="1"/>
    </xf>
    <xf numFmtId="4" fontId="53" fillId="4" borderId="0" xfId="0" applyNumberFormat="1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vertical="center"/>
    </xf>
    <xf numFmtId="0" fontId="53" fillId="4" borderId="0" xfId="0" applyFont="1" applyFill="1" applyBorder="1" applyAlignment="1">
      <alignment vertical="center" wrapText="1"/>
    </xf>
    <xf numFmtId="0" fontId="53" fillId="4" borderId="0" xfId="0" applyFont="1" applyFill="1" applyBorder="1" applyAlignment="1">
      <alignment horizontal="center"/>
    </xf>
    <xf numFmtId="3" fontId="0" fillId="4" borderId="0" xfId="0" applyNumberFormat="1" applyFont="1" applyFill="1" applyBorder="1"/>
    <xf numFmtId="2" fontId="53" fillId="4" borderId="0" xfId="0" applyNumberFormat="1" applyFont="1" applyFill="1" applyBorder="1"/>
    <xf numFmtId="0" fontId="55" fillId="4" borderId="0" xfId="0" applyFont="1" applyFill="1" applyBorder="1" applyAlignment="1">
      <alignment horizontal="center"/>
    </xf>
    <xf numFmtId="0" fontId="55" fillId="4" borderId="0" xfId="0" applyFont="1" applyFill="1" applyBorder="1" applyAlignment="1">
      <alignment wrapText="1"/>
    </xf>
    <xf numFmtId="3" fontId="55" fillId="4" borderId="0" xfId="0" applyNumberFormat="1" applyFont="1" applyFill="1" applyBorder="1"/>
    <xf numFmtId="4" fontId="55" fillId="4" borderId="0" xfId="0" applyNumberFormat="1" applyFont="1" applyFill="1" applyBorder="1"/>
    <xf numFmtId="4" fontId="54" fillId="4" borderId="0" xfId="0" applyNumberFormat="1" applyFont="1" applyFill="1" applyBorder="1"/>
    <xf numFmtId="1" fontId="53" fillId="4" borderId="0" xfId="0" applyNumberFormat="1" applyFont="1" applyFill="1" applyBorder="1" applyAlignment="1">
      <alignment horizontal="center" vertical="center" wrapText="1"/>
    </xf>
    <xf numFmtId="0" fontId="53" fillId="4" borderId="0" xfId="0" applyFont="1" applyFill="1" applyBorder="1"/>
    <xf numFmtId="3" fontId="54" fillId="4" borderId="0" xfId="0" applyNumberFormat="1" applyFont="1" applyFill="1" applyBorder="1"/>
    <xf numFmtId="4" fontId="0" fillId="4" borderId="0" xfId="0" applyNumberFormat="1" applyFont="1" applyFill="1" applyBorder="1"/>
    <xf numFmtId="2" fontId="0" fillId="4" borderId="0" xfId="0" applyNumberFormat="1" applyFont="1" applyFill="1" applyBorder="1"/>
    <xf numFmtId="0" fontId="54" fillId="4" borderId="0" xfId="0" applyFont="1" applyFill="1" applyBorder="1" applyAlignment="1"/>
    <xf numFmtId="0" fontId="42" fillId="4" borderId="0" xfId="0" applyFont="1" applyFill="1" applyBorder="1" applyAlignment="1"/>
    <xf numFmtId="3" fontId="43" fillId="4" borderId="0" xfId="0" applyNumberFormat="1" applyFont="1" applyFill="1" applyBorder="1"/>
    <xf numFmtId="0" fontId="0" fillId="4" borderId="0" xfId="0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4" fontId="0" fillId="4" borderId="0" xfId="0" applyNumberFormat="1" applyFill="1" applyBorder="1" applyAlignment="1">
      <alignment horizontal="center"/>
    </xf>
    <xf numFmtId="4" fontId="0" fillId="4" borderId="0" xfId="0" applyNumberFormat="1" applyFill="1" applyBorder="1" applyAlignment="1">
      <alignment horizontal="right"/>
    </xf>
    <xf numFmtId="3" fontId="53" fillId="4" borderId="0" xfId="0" applyNumberFormat="1" applyFont="1" applyFill="1" applyBorder="1"/>
    <xf numFmtId="4" fontId="59" fillId="4" borderId="0" xfId="0" applyNumberFormat="1" applyFont="1" applyFill="1" applyBorder="1"/>
    <xf numFmtId="2" fontId="0" fillId="4" borderId="0" xfId="0" applyNumberFormat="1" applyFill="1" applyBorder="1"/>
    <xf numFmtId="4" fontId="60" fillId="4" borderId="0" xfId="0" applyNumberFormat="1" applyFont="1" applyFill="1" applyBorder="1"/>
    <xf numFmtId="0" fontId="54" fillId="4" borderId="0" xfId="0" applyFont="1" applyFill="1" applyBorder="1" applyAlignment="1">
      <alignment horizontal="center"/>
    </xf>
    <xf numFmtId="4" fontId="43" fillId="4" borderId="0" xfId="0" applyNumberFormat="1" applyFont="1" applyFill="1" applyBorder="1"/>
    <xf numFmtId="4" fontId="61" fillId="4" borderId="0" xfId="0" applyNumberFormat="1" applyFont="1" applyFill="1" applyBorder="1"/>
    <xf numFmtId="0" fontId="63" fillId="4" borderId="0" xfId="0" applyFont="1" applyFill="1" applyBorder="1"/>
    <xf numFmtId="0" fontId="64" fillId="4" borderId="0" xfId="0" applyFont="1" applyFill="1" applyBorder="1"/>
    <xf numFmtId="0" fontId="53" fillId="4" borderId="0" xfId="0" applyFont="1" applyFill="1" applyBorder="1" applyAlignment="1">
      <alignment wrapText="1"/>
    </xf>
    <xf numFmtId="0" fontId="53" fillId="4" borderId="0" xfId="0" applyFont="1" applyFill="1" applyBorder="1" applyAlignment="1">
      <alignment horizontal="center" vertical="center" wrapText="1"/>
    </xf>
    <xf numFmtId="0" fontId="53" fillId="4" borderId="0" xfId="0" applyFont="1" applyFill="1" applyBorder="1" applyAlignment="1">
      <alignment horizontal="center" wrapText="1"/>
    </xf>
    <xf numFmtId="4" fontId="0" fillId="4" borderId="0" xfId="0" applyNumberFormat="1" applyFont="1" applyFill="1" applyBorder="1" applyAlignment="1">
      <alignment horizontal="center" wrapText="1"/>
    </xf>
    <xf numFmtId="4" fontId="53" fillId="4" borderId="0" xfId="0" applyNumberFormat="1" applyFont="1" applyFill="1" applyBorder="1" applyAlignment="1">
      <alignment horizontal="center" wrapText="1"/>
    </xf>
    <xf numFmtId="1" fontId="53" fillId="4" borderId="0" xfId="0" applyNumberFormat="1" applyFont="1" applyFill="1" applyBorder="1" applyAlignment="1">
      <alignment horizontal="center"/>
    </xf>
    <xf numFmtId="3" fontId="53" fillId="4" borderId="0" xfId="0" applyNumberFormat="1" applyFont="1" applyFill="1" applyBorder="1" applyAlignment="1">
      <alignment horizontal="center"/>
    </xf>
    <xf numFmtId="0" fontId="54" fillId="4" borderId="0" xfId="0" applyFont="1" applyFill="1" applyBorder="1" applyAlignment="1">
      <alignment horizontal="left"/>
    </xf>
    <xf numFmtId="0" fontId="55" fillId="4" borderId="0" xfId="0" applyFont="1" applyFill="1" applyBorder="1" applyAlignment="1">
      <alignment horizontal="left"/>
    </xf>
    <xf numFmtId="2" fontId="54" fillId="4" borderId="0" xfId="0" applyNumberFormat="1" applyFont="1" applyFill="1" applyBorder="1"/>
    <xf numFmtId="0" fontId="65" fillId="4" borderId="0" xfId="0" applyFont="1" applyFill="1" applyBorder="1" applyAlignment="1"/>
    <xf numFmtId="2" fontId="53" fillId="4" borderId="0" xfId="0" applyNumberFormat="1" applyFont="1" applyFill="1" applyBorder="1" applyAlignment="1">
      <alignment horizontal="center"/>
    </xf>
    <xf numFmtId="4" fontId="66" fillId="4" borderId="0" xfId="0" applyNumberFormat="1" applyFont="1" applyFill="1" applyBorder="1"/>
    <xf numFmtId="0" fontId="43" fillId="4" borderId="0" xfId="0" applyFont="1" applyFill="1" applyBorder="1"/>
    <xf numFmtId="4" fontId="67" fillId="4" borderId="0" xfId="0" applyNumberFormat="1" applyFont="1" applyFill="1" applyBorder="1"/>
    <xf numFmtId="165" fontId="54" fillId="4" borderId="0" xfId="0" applyNumberFormat="1" applyFont="1" applyFill="1" applyBorder="1" applyAlignment="1"/>
    <xf numFmtId="0" fontId="68" fillId="4" borderId="0" xfId="0" applyFont="1" applyFill="1" applyBorder="1"/>
    <xf numFmtId="3" fontId="69" fillId="4" borderId="0" xfId="0" applyNumberFormat="1" applyFont="1" applyFill="1" applyBorder="1"/>
    <xf numFmtId="4" fontId="69" fillId="4" borderId="0" xfId="0" applyNumberFormat="1" applyFont="1" applyFill="1" applyBorder="1"/>
    <xf numFmtId="0" fontId="69" fillId="4" borderId="0" xfId="0" applyFont="1" applyFill="1" applyBorder="1"/>
    <xf numFmtId="0" fontId="61" fillId="4" borderId="0" xfId="0" applyFont="1" applyFill="1" applyBorder="1" applyAlignment="1">
      <alignment horizontal="left"/>
    </xf>
    <xf numFmtId="0" fontId="55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60" fillId="4" borderId="0" xfId="0" applyFont="1" applyFill="1" applyBorder="1" applyAlignment="1">
      <alignment horizontal="center"/>
    </xf>
    <xf numFmtId="4" fontId="0" fillId="4" borderId="0" xfId="0" applyNumberFormat="1" applyFill="1" applyBorder="1" applyAlignment="1"/>
    <xf numFmtId="3" fontId="13" fillId="4" borderId="0" xfId="0" applyNumberFormat="1" applyFont="1" applyFill="1" applyAlignment="1">
      <alignment vertical="center"/>
    </xf>
    <xf numFmtId="4" fontId="13" fillId="8" borderId="0" xfId="0" applyNumberFormat="1" applyFont="1" applyFill="1" applyAlignment="1">
      <alignment horizontal="right" vertical="center"/>
    </xf>
    <xf numFmtId="4" fontId="13" fillId="0" borderId="0" xfId="0" applyNumberFormat="1" applyFont="1" applyAlignment="1">
      <alignment horizontal="right" vertical="center"/>
    </xf>
    <xf numFmtId="0" fontId="11" fillId="8" borderId="14" xfId="0" applyFont="1" applyFill="1" applyBorder="1" applyAlignment="1">
      <alignment horizontal="center" vertical="center" wrapText="1"/>
    </xf>
    <xf numFmtId="3" fontId="11" fillId="8" borderId="14" xfId="0" applyNumberFormat="1" applyFont="1" applyFill="1" applyBorder="1" applyAlignment="1">
      <alignment horizontal="right" vertical="center" wrapText="1"/>
    </xf>
    <xf numFmtId="1" fontId="11" fillId="8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/>
    </xf>
    <xf numFmtId="4" fontId="13" fillId="0" borderId="14" xfId="0" applyNumberFormat="1" applyFont="1" applyBorder="1" applyAlignment="1">
      <alignment horizontal="right" vertical="center"/>
    </xf>
    <xf numFmtId="3" fontId="76" fillId="12" borderId="14" xfId="0" applyNumberFormat="1" applyFont="1" applyFill="1" applyBorder="1" applyAlignment="1">
      <alignment horizontal="left" vertical="center"/>
    </xf>
    <xf numFmtId="0" fontId="76" fillId="12" borderId="14" xfId="0" applyFont="1" applyFill="1" applyBorder="1" applyAlignment="1">
      <alignment horizontal="left" vertical="center" wrapText="1"/>
    </xf>
    <xf numFmtId="4" fontId="13" fillId="12" borderId="14" xfId="0" applyNumberFormat="1" applyFont="1" applyFill="1" applyBorder="1" applyAlignment="1">
      <alignment horizontal="right" vertical="center" wrapText="1"/>
    </xf>
    <xf numFmtId="3" fontId="76" fillId="14" borderId="14" xfId="0" applyNumberFormat="1" applyFont="1" applyFill="1" applyBorder="1" applyAlignment="1">
      <alignment horizontal="left" vertical="center"/>
    </xf>
    <xf numFmtId="3" fontId="76" fillId="14" borderId="14" xfId="0" applyNumberFormat="1" applyFont="1" applyFill="1" applyBorder="1" applyAlignment="1">
      <alignment horizontal="left" vertical="center" wrapText="1"/>
    </xf>
    <xf numFmtId="4" fontId="27" fillId="14" borderId="14" xfId="0" applyNumberFormat="1" applyFont="1" applyFill="1" applyBorder="1" applyAlignment="1">
      <alignment horizontal="right" vertical="center" wrapText="1"/>
    </xf>
    <xf numFmtId="4" fontId="13" fillId="14" borderId="14" xfId="0" applyNumberFormat="1" applyFont="1" applyFill="1" applyBorder="1" applyAlignment="1">
      <alignment horizontal="right" vertical="center" wrapText="1"/>
    </xf>
    <xf numFmtId="3" fontId="11" fillId="15" borderId="14" xfId="0" applyNumberFormat="1" applyFont="1" applyFill="1" applyBorder="1" applyAlignment="1">
      <alignment horizontal="left" vertical="center"/>
    </xf>
    <xf numFmtId="4" fontId="26" fillId="16" borderId="14" xfId="0" applyNumberFormat="1" applyFont="1" applyFill="1" applyBorder="1" applyAlignment="1">
      <alignment horizontal="right" vertical="center"/>
    </xf>
    <xf numFmtId="4" fontId="11" fillId="16" borderId="14" xfId="0" applyNumberFormat="1" applyFont="1" applyFill="1" applyBorder="1" applyAlignment="1">
      <alignment vertical="center"/>
    </xf>
    <xf numFmtId="0" fontId="11" fillId="8" borderId="14" xfId="0" applyFont="1" applyFill="1" applyBorder="1" applyAlignment="1">
      <alignment horizontal="right" vertical="center"/>
    </xf>
    <xf numFmtId="0" fontId="11" fillId="8" borderId="14" xfId="0" applyFont="1" applyFill="1" applyBorder="1" applyAlignment="1">
      <alignment horizontal="left" vertical="center" wrapText="1"/>
    </xf>
    <xf numFmtId="4" fontId="11" fillId="0" borderId="14" xfId="0" applyNumberFormat="1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4" fontId="27" fillId="0" borderId="14" xfId="0" applyNumberFormat="1" applyFont="1" applyBorder="1" applyAlignment="1">
      <alignment horizontal="right"/>
    </xf>
    <xf numFmtId="4" fontId="13" fillId="0" borderId="14" xfId="0" applyNumberFormat="1" applyFont="1" applyBorder="1"/>
    <xf numFmtId="0" fontId="11" fillId="0" borderId="14" xfId="0" applyFont="1" applyBorder="1" applyAlignment="1">
      <alignment horizontal="center" vertical="center"/>
    </xf>
    <xf numFmtId="4" fontId="26" fillId="0" borderId="14" xfId="0" applyNumberFormat="1" applyFont="1" applyBorder="1" applyAlignment="1">
      <alignment horizontal="right"/>
    </xf>
    <xf numFmtId="4" fontId="11" fillId="0" borderId="14" xfId="0" applyNumberFormat="1" applyFont="1" applyBorder="1"/>
    <xf numFmtId="0" fontId="12" fillId="0" borderId="14" xfId="0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27" fillId="0" borderId="14" xfId="0" applyNumberFormat="1" applyFont="1" applyBorder="1" applyAlignment="1">
      <alignment horizontal="right" vertical="center"/>
    </xf>
    <xf numFmtId="4" fontId="26" fillId="8" borderId="14" xfId="0" applyNumberFormat="1" applyFont="1" applyFill="1" applyBorder="1" applyAlignment="1">
      <alignment horizontal="right" vertical="center"/>
    </xf>
    <xf numFmtId="0" fontId="13" fillId="8" borderId="14" xfId="0" applyFont="1" applyFill="1" applyBorder="1" applyAlignment="1">
      <alignment horizontal="center" vertical="center"/>
    </xf>
    <xf numFmtId="0" fontId="13" fillId="8" borderId="14" xfId="0" applyFont="1" applyFill="1" applyBorder="1" applyAlignment="1">
      <alignment horizontal="left" vertical="center" wrapText="1"/>
    </xf>
    <xf numFmtId="4" fontId="27" fillId="8" borderId="14" xfId="0" applyNumberFormat="1" applyFont="1" applyFill="1" applyBorder="1" applyAlignment="1">
      <alignment horizontal="right" vertical="center"/>
    </xf>
    <xf numFmtId="4" fontId="13" fillId="8" borderId="14" xfId="0" applyNumberFormat="1" applyFont="1" applyFill="1" applyBorder="1" applyAlignment="1">
      <alignment horizontal="right" vertical="center"/>
    </xf>
    <xf numFmtId="0" fontId="11" fillId="8" borderId="14" xfId="0" applyFont="1" applyFill="1" applyBorder="1" applyAlignment="1">
      <alignment horizontal="center" vertical="center"/>
    </xf>
    <xf numFmtId="0" fontId="12" fillId="8" borderId="14" xfId="0" applyFont="1" applyFill="1" applyBorder="1" applyAlignment="1">
      <alignment horizontal="center" vertical="center"/>
    </xf>
    <xf numFmtId="4" fontId="45" fillId="8" borderId="14" xfId="0" applyNumberFormat="1" applyFont="1" applyFill="1" applyBorder="1" applyAlignment="1">
      <alignment horizontal="right" vertical="center"/>
    </xf>
    <xf numFmtId="4" fontId="26" fillId="15" borderId="14" xfId="0" applyNumberFormat="1" applyFont="1" applyFill="1" applyBorder="1" applyAlignment="1">
      <alignment horizontal="right" vertical="center"/>
    </xf>
    <xf numFmtId="4" fontId="11" fillId="15" borderId="14" xfId="0" applyNumberFormat="1" applyFont="1" applyFill="1" applyBorder="1" applyAlignment="1">
      <alignment horizontal="right" vertical="center"/>
    </xf>
    <xf numFmtId="4" fontId="11" fillId="16" borderId="14" xfId="0" applyNumberFormat="1" applyFont="1" applyFill="1" applyBorder="1" applyAlignment="1">
      <alignment horizontal="right" vertical="center"/>
    </xf>
    <xf numFmtId="3" fontId="11" fillId="16" borderId="14" xfId="0" applyNumberFormat="1" applyFont="1" applyFill="1" applyBorder="1" applyAlignment="1">
      <alignment horizontal="left" vertical="center"/>
    </xf>
    <xf numFmtId="4" fontId="11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3" fillId="13" borderId="14" xfId="0" applyNumberFormat="1" applyFont="1" applyFill="1" applyBorder="1" applyAlignment="1">
      <alignment horizontal="right" vertical="center"/>
    </xf>
    <xf numFmtId="4" fontId="13" fillId="16" borderId="14" xfId="0" applyNumberFormat="1" applyFont="1" applyFill="1" applyBorder="1" applyAlignment="1">
      <alignment horizontal="right" vertical="center"/>
    </xf>
    <xf numFmtId="4" fontId="13" fillId="4" borderId="14" xfId="0" applyNumberFormat="1" applyFont="1" applyFill="1" applyBorder="1" applyAlignment="1">
      <alignment horizontal="right" vertical="center"/>
    </xf>
    <xf numFmtId="0" fontId="12" fillId="17" borderId="14" xfId="0" applyFont="1" applyFill="1" applyBorder="1" applyAlignment="1">
      <alignment horizontal="center" vertical="center"/>
    </xf>
    <xf numFmtId="0" fontId="12" fillId="17" borderId="14" xfId="0" applyFont="1" applyFill="1" applyBorder="1" applyAlignment="1">
      <alignment horizontal="left" vertical="center" wrapText="1"/>
    </xf>
    <xf numFmtId="4" fontId="47" fillId="17" borderId="14" xfId="0" applyNumberFormat="1" applyFont="1" applyFill="1" applyBorder="1" applyAlignment="1">
      <alignment horizontal="right" vertical="center"/>
    </xf>
    <xf numFmtId="4" fontId="12" fillId="17" borderId="14" xfId="0" applyNumberFormat="1" applyFont="1" applyFill="1" applyBorder="1" applyAlignment="1">
      <alignment horizontal="right" vertical="center"/>
    </xf>
    <xf numFmtId="4" fontId="13" fillId="17" borderId="14" xfId="0" applyNumberFormat="1" applyFont="1" applyFill="1" applyBorder="1" applyAlignment="1">
      <alignment horizontal="right" vertical="center"/>
    </xf>
    <xf numFmtId="0" fontId="12" fillId="13" borderId="14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left" vertical="center" wrapText="1"/>
    </xf>
    <xf numFmtId="4" fontId="45" fillId="13" borderId="14" xfId="0" applyNumberFormat="1" applyFont="1" applyFill="1" applyBorder="1" applyAlignment="1">
      <alignment horizontal="right" vertical="center"/>
    </xf>
    <xf numFmtId="4" fontId="12" fillId="13" borderId="14" xfId="0" applyNumberFormat="1" applyFont="1" applyFill="1" applyBorder="1" applyAlignment="1">
      <alignment horizontal="right" vertical="center"/>
    </xf>
    <xf numFmtId="0" fontId="11" fillId="16" borderId="14" xfId="0" applyFont="1" applyFill="1" applyBorder="1" applyAlignment="1">
      <alignment horizontal="left" vertical="center"/>
    </xf>
    <xf numFmtId="0" fontId="12" fillId="16" borderId="14" xfId="0" applyFont="1" applyFill="1" applyBorder="1" applyAlignment="1">
      <alignment horizontal="left" vertical="center" wrapText="1"/>
    </xf>
    <xf numFmtId="4" fontId="45" fillId="16" borderId="14" xfId="0" applyNumberFormat="1" applyFont="1" applyFill="1" applyBorder="1" applyAlignment="1">
      <alignment horizontal="right" vertical="center"/>
    </xf>
    <xf numFmtId="4" fontId="12" fillId="16" borderId="14" xfId="0" applyNumberFormat="1" applyFont="1" applyFill="1" applyBorder="1" applyAlignment="1">
      <alignment horizontal="right" vertical="center"/>
    </xf>
    <xf numFmtId="3" fontId="41" fillId="0" borderId="0" xfId="0" applyNumberFormat="1" applyFont="1" applyAlignment="1">
      <alignment vertical="center"/>
    </xf>
    <xf numFmtId="3" fontId="77" fillId="2" borderId="6" xfId="0" applyNumberFormat="1" applyFont="1" applyFill="1" applyBorder="1" applyAlignment="1">
      <alignment horizontal="right" vertical="center" wrapText="1"/>
    </xf>
    <xf numFmtId="3" fontId="77" fillId="2" borderId="6" xfId="0" applyNumberFormat="1" applyFont="1" applyFill="1" applyBorder="1" applyAlignment="1">
      <alignment horizontal="center" vertical="center" wrapText="1"/>
    </xf>
    <xf numFmtId="3" fontId="77" fillId="2" borderId="6" xfId="0" applyNumberFormat="1" applyFont="1" applyFill="1" applyBorder="1" applyAlignment="1">
      <alignment horizontal="left" vertical="center"/>
    </xf>
    <xf numFmtId="4" fontId="77" fillId="2" borderId="6" xfId="0" applyNumberFormat="1" applyFont="1" applyFill="1" applyBorder="1" applyAlignment="1">
      <alignment horizontal="right" vertical="center" wrapText="1"/>
    </xf>
    <xf numFmtId="4" fontId="77" fillId="0" borderId="6" xfId="0" applyNumberFormat="1" applyFont="1" applyBorder="1" applyAlignment="1">
      <alignment vertical="center"/>
    </xf>
    <xf numFmtId="49" fontId="77" fillId="2" borderId="6" xfId="0" applyNumberFormat="1" applyFont="1" applyFill="1" applyBorder="1" applyAlignment="1">
      <alignment horizontal="right" vertical="center"/>
    </xf>
    <xf numFmtId="49" fontId="77" fillId="2" borderId="6" xfId="0" applyNumberFormat="1" applyFont="1" applyFill="1" applyBorder="1" applyAlignment="1">
      <alignment horizontal="center" vertical="center"/>
    </xf>
    <xf numFmtId="49" fontId="77" fillId="2" borderId="6" xfId="0" applyNumberFormat="1" applyFont="1" applyFill="1" applyBorder="1" applyAlignment="1">
      <alignment horizontal="left" vertical="center" wrapText="1"/>
    </xf>
    <xf numFmtId="4" fontId="77" fillId="2" borderId="6" xfId="0" applyNumberFormat="1" applyFont="1" applyFill="1" applyBorder="1" applyAlignment="1">
      <alignment horizontal="right" vertical="center"/>
    </xf>
    <xf numFmtId="49" fontId="70" fillId="2" borderId="6" xfId="0" applyNumberFormat="1" applyFont="1" applyFill="1" applyBorder="1" applyAlignment="1">
      <alignment horizontal="right" vertical="center"/>
    </xf>
    <xf numFmtId="0" fontId="70" fillId="0" borderId="6" xfId="0" applyFont="1" applyBorder="1" applyAlignment="1">
      <alignment vertical="center"/>
    </xf>
    <xf numFmtId="49" fontId="70" fillId="2" borderId="6" xfId="0" applyNumberFormat="1" applyFont="1" applyFill="1" applyBorder="1" applyAlignment="1">
      <alignment horizontal="left" vertical="center" wrapText="1"/>
    </xf>
    <xf numFmtId="4" fontId="70" fillId="2" borderId="6" xfId="0" applyNumberFormat="1" applyFont="1" applyFill="1" applyBorder="1" applyAlignment="1">
      <alignment horizontal="right" vertical="center"/>
    </xf>
    <xf numFmtId="0" fontId="77" fillId="0" borderId="6" xfId="0" applyFont="1" applyBorder="1" applyAlignment="1">
      <alignment vertical="center"/>
    </xf>
    <xf numFmtId="49" fontId="70" fillId="0" borderId="25" xfId="0" applyNumberFormat="1" applyFont="1" applyFill="1" applyBorder="1" applyAlignment="1" applyProtection="1">
      <alignment horizontal="left" vertical="center" wrapText="1"/>
    </xf>
    <xf numFmtId="0" fontId="77" fillId="2" borderId="6" xfId="0" applyFont="1" applyFill="1" applyBorder="1" applyAlignment="1">
      <alignment horizontal="right" vertical="center"/>
    </xf>
    <xf numFmtId="0" fontId="77" fillId="2" borderId="6" xfId="0" applyFont="1" applyFill="1" applyBorder="1" applyAlignment="1">
      <alignment horizontal="center" vertical="center"/>
    </xf>
    <xf numFmtId="0" fontId="77" fillId="2" borderId="6" xfId="0" applyFont="1" applyFill="1" applyBorder="1" applyAlignment="1">
      <alignment horizontal="left" vertical="center" wrapText="1"/>
    </xf>
    <xf numFmtId="0" fontId="70" fillId="2" borderId="6" xfId="0" applyFont="1" applyFill="1" applyBorder="1" applyAlignment="1">
      <alignment horizontal="right" vertical="center"/>
    </xf>
    <xf numFmtId="0" fontId="70" fillId="2" borderId="6" xfId="0" applyFont="1" applyFill="1" applyBorder="1" applyAlignment="1">
      <alignment horizontal="center" vertical="center"/>
    </xf>
    <xf numFmtId="0" fontId="70" fillId="2" borderId="6" xfId="0" applyFont="1" applyFill="1" applyBorder="1" applyAlignment="1">
      <alignment horizontal="left" vertical="center" wrapText="1"/>
    </xf>
    <xf numFmtId="0" fontId="77" fillId="2" borderId="0" xfId="0" applyFont="1" applyFill="1" applyBorder="1" applyAlignment="1">
      <alignment horizontal="left" vertical="center" wrapText="1"/>
    </xf>
    <xf numFmtId="3" fontId="46" fillId="2" borderId="6" xfId="0" applyNumberFormat="1" applyFont="1" applyFill="1" applyBorder="1" applyAlignment="1">
      <alignment horizontal="center" vertical="center" wrapText="1"/>
    </xf>
    <xf numFmtId="3" fontId="46" fillId="2" borderId="6" xfId="0" applyNumberFormat="1" applyFont="1" applyFill="1" applyBorder="1" applyAlignment="1">
      <alignment horizontal="left" vertical="center"/>
    </xf>
    <xf numFmtId="4" fontId="46" fillId="2" borderId="6" xfId="0" applyNumberFormat="1" applyFont="1" applyFill="1" applyBorder="1" applyAlignment="1">
      <alignment horizontal="right" vertical="center" wrapText="1"/>
    </xf>
    <xf numFmtId="4" fontId="46" fillId="0" borderId="6" xfId="0" applyNumberFormat="1" applyFont="1" applyBorder="1" applyAlignment="1">
      <alignment vertical="center"/>
    </xf>
    <xf numFmtId="49" fontId="46" fillId="2" borderId="6" xfId="0" applyNumberFormat="1" applyFont="1" applyFill="1" applyBorder="1" applyAlignment="1">
      <alignment horizontal="right" vertical="center"/>
    </xf>
    <xf numFmtId="49" fontId="46" fillId="2" borderId="6" xfId="0" applyNumberFormat="1" applyFont="1" applyFill="1" applyBorder="1" applyAlignment="1">
      <alignment horizontal="center" vertical="center"/>
    </xf>
    <xf numFmtId="49" fontId="46" fillId="2" borderId="6" xfId="0" applyNumberFormat="1" applyFont="1" applyFill="1" applyBorder="1" applyAlignment="1">
      <alignment horizontal="left" vertical="center" wrapText="1"/>
    </xf>
    <xf numFmtId="4" fontId="46" fillId="2" borderId="6" xfId="0" applyNumberFormat="1" applyFont="1" applyFill="1" applyBorder="1" applyAlignment="1">
      <alignment horizontal="right" vertical="center"/>
    </xf>
    <xf numFmtId="49" fontId="47" fillId="2" borderId="6" xfId="0" applyNumberFormat="1" applyFont="1" applyFill="1" applyBorder="1" applyAlignment="1">
      <alignment horizontal="right" vertical="center"/>
    </xf>
    <xf numFmtId="0" fontId="47" fillId="0" borderId="6" xfId="0" applyFont="1" applyBorder="1" applyAlignment="1">
      <alignment vertical="center"/>
    </xf>
    <xf numFmtId="49" fontId="47" fillId="2" borderId="6" xfId="0" applyNumberFormat="1" applyFont="1" applyFill="1" applyBorder="1" applyAlignment="1">
      <alignment horizontal="left" vertical="center" wrapText="1"/>
    </xf>
    <xf numFmtId="4" fontId="47" fillId="2" borderId="6" xfId="0" applyNumberFormat="1" applyFont="1" applyFill="1" applyBorder="1" applyAlignment="1">
      <alignment horizontal="right" vertical="center"/>
    </xf>
    <xf numFmtId="0" fontId="46" fillId="0" borderId="6" xfId="0" applyFont="1" applyBorder="1" applyAlignment="1">
      <alignment vertical="center"/>
    </xf>
    <xf numFmtId="0" fontId="46" fillId="2" borderId="6" xfId="0" applyFont="1" applyFill="1" applyBorder="1" applyAlignment="1">
      <alignment horizontal="right" vertical="center"/>
    </xf>
    <xf numFmtId="0" fontId="47" fillId="2" borderId="6" xfId="0" applyFont="1" applyFill="1" applyBorder="1" applyAlignment="1">
      <alignment horizontal="right" vertical="center"/>
    </xf>
    <xf numFmtId="49" fontId="70" fillId="2" borderId="6" xfId="0" applyNumberFormat="1" applyFont="1" applyFill="1" applyBorder="1" applyAlignment="1">
      <alignment horizontal="center" vertical="center"/>
    </xf>
    <xf numFmtId="4" fontId="70" fillId="2" borderId="6" xfId="0" applyNumberFormat="1" applyFont="1" applyFill="1" applyBorder="1" applyAlignment="1">
      <alignment horizontal="right" vertical="center" wrapText="1"/>
    </xf>
    <xf numFmtId="0" fontId="77" fillId="0" borderId="6" xfId="0" applyFont="1" applyBorder="1" applyAlignment="1">
      <alignment horizontal="right" vertical="center"/>
    </xf>
    <xf numFmtId="0" fontId="77" fillId="0" borderId="6" xfId="0" applyFont="1" applyBorder="1" applyAlignment="1">
      <alignment horizontal="center" vertical="center"/>
    </xf>
    <xf numFmtId="49" fontId="77" fillId="0" borderId="6" xfId="0" applyNumberFormat="1" applyFont="1" applyBorder="1" applyAlignment="1">
      <alignment horizontal="left" vertical="center" wrapText="1"/>
    </xf>
    <xf numFmtId="4" fontId="77" fillId="0" borderId="6" xfId="0" applyNumberFormat="1" applyFont="1" applyBorder="1" applyAlignment="1">
      <alignment horizontal="right" vertical="center"/>
    </xf>
    <xf numFmtId="0" fontId="70" fillId="8" borderId="6" xfId="0" applyFont="1" applyFill="1" applyBorder="1" applyAlignment="1">
      <alignment horizontal="center" vertical="center"/>
    </xf>
    <xf numFmtId="49" fontId="70" fillId="8" borderId="6" xfId="0" applyNumberFormat="1" applyFont="1" applyFill="1" applyBorder="1" applyAlignment="1">
      <alignment horizontal="left" vertical="center" wrapText="1"/>
    </xf>
    <xf numFmtId="4" fontId="70" fillId="8" borderId="6" xfId="0" applyNumberFormat="1" applyFont="1" applyFill="1" applyBorder="1" applyAlignment="1">
      <alignment horizontal="right" vertical="center"/>
    </xf>
    <xf numFmtId="4" fontId="26" fillId="0" borderId="6" xfId="0" applyNumberFormat="1" applyFont="1" applyBorder="1" applyAlignment="1">
      <alignment vertical="center"/>
    </xf>
    <xf numFmtId="49" fontId="47" fillId="2" borderId="6" xfId="0" applyNumberFormat="1" applyFont="1" applyFill="1" applyBorder="1" applyAlignment="1">
      <alignment horizontal="center" vertical="center"/>
    </xf>
    <xf numFmtId="3" fontId="46" fillId="2" borderId="6" xfId="0" applyNumberFormat="1" applyFont="1" applyFill="1" applyBorder="1" applyAlignment="1">
      <alignment horizontal="center" vertical="center"/>
    </xf>
    <xf numFmtId="1" fontId="78" fillId="8" borderId="6" xfId="0" applyNumberFormat="1" applyFont="1" applyFill="1" applyBorder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 wrapText="1"/>
    </xf>
    <xf numFmtId="4" fontId="79" fillId="3" borderId="1" xfId="0" applyNumberFormat="1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vertical="center" wrapText="1"/>
    </xf>
    <xf numFmtId="3" fontId="21" fillId="2" borderId="1" xfId="0" applyNumberFormat="1" applyFont="1" applyFill="1" applyBorder="1" applyAlignment="1">
      <alignment vertical="center"/>
    </xf>
    <xf numFmtId="3" fontId="21" fillId="2" borderId="1" xfId="0" applyNumberFormat="1" applyFont="1" applyFill="1" applyBorder="1" applyAlignment="1">
      <alignment vertical="center" wrapText="1"/>
    </xf>
    <xf numFmtId="4" fontId="79" fillId="3" borderId="1" xfId="0" applyNumberFormat="1" applyFont="1" applyFill="1" applyBorder="1" applyAlignment="1">
      <alignment horizontal="right" vertical="center"/>
    </xf>
    <xf numFmtId="4" fontId="21" fillId="2" borderId="1" xfId="0" applyNumberFormat="1" applyFont="1" applyFill="1" applyBorder="1" applyAlignment="1">
      <alignment vertical="center"/>
    </xf>
    <xf numFmtId="4" fontId="80" fillId="3" borderId="8" xfId="0" applyNumberFormat="1" applyFont="1" applyFill="1" applyBorder="1" applyAlignment="1">
      <alignment horizontal="right" vertical="center"/>
    </xf>
    <xf numFmtId="0" fontId="21" fillId="4" borderId="0" xfId="0" applyFont="1" applyFill="1"/>
    <xf numFmtId="0" fontId="79" fillId="2" borderId="1" xfId="0" applyFont="1" applyFill="1" applyBorder="1" applyAlignment="1">
      <alignment horizontal="right" vertical="center"/>
    </xf>
    <xf numFmtId="3" fontId="79" fillId="2" borderId="1" xfId="0" applyNumberFormat="1" applyFont="1" applyFill="1" applyBorder="1" applyAlignment="1">
      <alignment horizontal="right" vertical="center"/>
    </xf>
    <xf numFmtId="0" fontId="79" fillId="2" borderId="12" xfId="0" applyFont="1" applyFill="1" applyBorder="1" applyAlignment="1">
      <alignment horizontal="right" vertical="center"/>
    </xf>
    <xf numFmtId="3" fontId="79" fillId="2" borderId="12" xfId="0" applyNumberFormat="1" applyFont="1" applyFill="1" applyBorder="1" applyAlignment="1">
      <alignment horizontal="right" vertical="center"/>
    </xf>
    <xf numFmtId="3" fontId="80" fillId="3" borderId="8" xfId="0" applyNumberFormat="1" applyFont="1" applyFill="1" applyBorder="1" applyAlignment="1">
      <alignment horizontal="right" vertical="center"/>
    </xf>
    <xf numFmtId="0" fontId="80" fillId="7" borderId="0" xfId="0" applyFont="1" applyFill="1" applyAlignment="1">
      <alignment vertical="center" wrapText="1"/>
    </xf>
    <xf numFmtId="0" fontId="80" fillId="7" borderId="0" xfId="0" applyFont="1" applyFill="1" applyAlignment="1">
      <alignment horizontal="right" vertical="center"/>
    </xf>
    <xf numFmtId="4" fontId="79" fillId="2" borderId="1" xfId="0" applyNumberFormat="1" applyFont="1" applyFill="1" applyBorder="1" applyAlignment="1">
      <alignment horizontal="right" vertical="center" wrapText="1"/>
    </xf>
    <xf numFmtId="4" fontId="79" fillId="2" borderId="12" xfId="0" applyNumberFormat="1" applyFont="1" applyFill="1" applyBorder="1" applyAlignment="1">
      <alignment horizontal="right" vertical="center" wrapText="1"/>
    </xf>
    <xf numFmtId="0" fontId="79" fillId="2" borderId="0" xfId="0" applyFont="1" applyFill="1" applyAlignment="1">
      <alignment vertical="center"/>
    </xf>
    <xf numFmtId="0" fontId="79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4" fontId="79" fillId="2" borderId="14" xfId="0" applyNumberFormat="1" applyFont="1" applyFill="1" applyBorder="1" applyAlignment="1">
      <alignment horizontal="right" vertical="center"/>
    </xf>
    <xf numFmtId="49" fontId="46" fillId="2" borderId="15" xfId="0" applyNumberFormat="1" applyFont="1" applyFill="1" applyBorder="1" applyAlignment="1">
      <alignment horizontal="center" vertical="center"/>
    </xf>
    <xf numFmtId="0" fontId="46" fillId="0" borderId="15" xfId="0" applyFont="1" applyBorder="1" applyAlignment="1">
      <alignment vertical="center"/>
    </xf>
    <xf numFmtId="49" fontId="46" fillId="2" borderId="15" xfId="0" applyNumberFormat="1" applyFont="1" applyFill="1" applyBorder="1" applyAlignment="1">
      <alignment vertical="center"/>
    </xf>
    <xf numFmtId="4" fontId="46" fillId="2" borderId="15" xfId="0" applyNumberFormat="1" applyFont="1" applyFill="1" applyBorder="1" applyAlignment="1">
      <alignment horizontal="right" vertical="center" wrapText="1"/>
    </xf>
    <xf numFmtId="49" fontId="46" fillId="9" borderId="6" xfId="0" applyNumberFormat="1" applyFont="1" applyFill="1" applyBorder="1" applyAlignment="1">
      <alignment horizontal="right" vertical="center"/>
    </xf>
    <xf numFmtId="0" fontId="46" fillId="5" borderId="6" xfId="0" applyFont="1" applyFill="1" applyBorder="1" applyAlignment="1">
      <alignment vertical="center"/>
    </xf>
    <xf numFmtId="49" fontId="46" fillId="9" borderId="6" xfId="0" applyNumberFormat="1" applyFont="1" applyFill="1" applyBorder="1" applyAlignment="1">
      <alignment vertical="center"/>
    </xf>
    <xf numFmtId="4" fontId="46" fillId="9" borderId="6" xfId="0" applyNumberFormat="1" applyFont="1" applyFill="1" applyBorder="1" applyAlignment="1">
      <alignment horizontal="right" vertical="center"/>
    </xf>
    <xf numFmtId="4" fontId="46" fillId="5" borderId="6" xfId="0" applyNumberFormat="1" applyFont="1" applyFill="1" applyBorder="1" applyAlignment="1">
      <alignment horizontal="right" vertical="center"/>
    </xf>
    <xf numFmtId="49" fontId="46" fillId="0" borderId="6" xfId="0" applyNumberFormat="1" applyFont="1" applyBorder="1" applyAlignment="1">
      <alignment horizontal="right" vertical="center"/>
    </xf>
    <xf numFmtId="4" fontId="46" fillId="0" borderId="6" xfId="0" applyNumberFormat="1" applyFont="1" applyBorder="1" applyAlignment="1">
      <alignment horizontal="right" vertical="center"/>
    </xf>
    <xf numFmtId="49" fontId="47" fillId="0" borderId="6" xfId="0" applyNumberFormat="1" applyFont="1" applyBorder="1" applyAlignment="1">
      <alignment horizontal="right" vertical="center"/>
    </xf>
    <xf numFmtId="4" fontId="81" fillId="0" borderId="25" xfId="0" applyNumberFormat="1" applyFont="1" applyFill="1" applyBorder="1" applyAlignment="1" applyProtection="1">
      <alignment horizontal="right" vertical="top" shrinkToFit="1"/>
      <protection locked="0"/>
    </xf>
    <xf numFmtId="49" fontId="53" fillId="0" borderId="6" xfId="0" applyNumberFormat="1" applyFont="1" applyBorder="1" applyAlignment="1">
      <alignment horizontal="right" vertical="center"/>
    </xf>
    <xf numFmtId="0" fontId="53" fillId="0" borderId="14" xfId="0" applyFont="1" applyBorder="1" applyAlignment="1">
      <alignment horizontal="left" vertical="center" wrapText="1"/>
    </xf>
    <xf numFmtId="4" fontId="53" fillId="0" borderId="6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4" fontId="67" fillId="0" borderId="6" xfId="0" applyNumberFormat="1" applyFont="1" applyBorder="1" applyAlignment="1">
      <alignment horizontal="right" vertical="center"/>
    </xf>
    <xf numFmtId="0" fontId="47" fillId="0" borderId="6" xfId="0" applyFont="1" applyBorder="1" applyAlignment="1">
      <alignment vertical="center" wrapText="1"/>
    </xf>
    <xf numFmtId="4" fontId="66" fillId="0" borderId="6" xfId="0" applyNumberFormat="1" applyFont="1" applyBorder="1" applyAlignment="1">
      <alignment horizontal="right" vertical="center"/>
    </xf>
    <xf numFmtId="0" fontId="21" fillId="0" borderId="24" xfId="0" applyFont="1" applyBorder="1" applyAlignment="1">
      <alignment horizontal="left" vertical="center" wrapText="1"/>
    </xf>
    <xf numFmtId="0" fontId="82" fillId="0" borderId="14" xfId="0" applyFont="1" applyBorder="1" applyAlignment="1">
      <alignment horizontal="right" vertical="center"/>
    </xf>
    <xf numFmtId="0" fontId="53" fillId="0" borderId="6" xfId="0" applyFont="1" applyBorder="1" applyAlignment="1">
      <alignment vertical="center"/>
    </xf>
    <xf numFmtId="4" fontId="54" fillId="0" borderId="6" xfId="0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4" fontId="47" fillId="0" borderId="14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 wrapText="1"/>
    </xf>
    <xf numFmtId="4" fontId="83" fillId="0" borderId="6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0" fontId="66" fillId="0" borderId="14" xfId="0" applyFont="1" applyBorder="1" applyAlignment="1">
      <alignment horizontal="left" vertical="center" wrapText="1"/>
    </xf>
    <xf numFmtId="0" fontId="84" fillId="0" borderId="14" xfId="0" applyFont="1" applyBorder="1" applyAlignment="1">
      <alignment horizontal="left" vertical="center" wrapText="1"/>
    </xf>
    <xf numFmtId="4" fontId="47" fillId="0" borderId="0" xfId="0" applyNumberFormat="1" applyFont="1" applyBorder="1" applyAlignment="1">
      <alignment horizontal="right" vertical="center"/>
    </xf>
    <xf numFmtId="4" fontId="46" fillId="0" borderId="14" xfId="0" applyNumberFormat="1" applyFont="1" applyBorder="1" applyAlignment="1">
      <alignment horizontal="right" vertical="center"/>
    </xf>
    <xf numFmtId="0" fontId="21" fillId="8" borderId="14" xfId="0" applyFont="1" applyFill="1" applyBorder="1" applyAlignment="1">
      <alignment horizontal="left" vertical="center" wrapText="1"/>
    </xf>
    <xf numFmtId="49" fontId="46" fillId="2" borderId="6" xfId="0" applyNumberFormat="1" applyFont="1" applyFill="1" applyBorder="1" applyAlignment="1">
      <alignment horizontal="left" vertical="center"/>
    </xf>
    <xf numFmtId="49" fontId="47" fillId="2" borderId="6" xfId="0" applyNumberFormat="1" applyFont="1" applyFill="1" applyBorder="1" applyAlignment="1">
      <alignment horizontal="left" vertical="center"/>
    </xf>
    <xf numFmtId="3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/>
    </xf>
    <xf numFmtId="3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21" fillId="0" borderId="14" xfId="0" applyFont="1" applyBorder="1" applyAlignment="1">
      <alignment horizontal="left" vertical="center" wrapText="1"/>
    </xf>
    <xf numFmtId="0" fontId="79" fillId="0" borderId="14" xfId="0" applyFont="1" applyBorder="1" applyAlignment="1">
      <alignment horizontal="left" vertical="center" wrapText="1"/>
    </xf>
    <xf numFmtId="4" fontId="47" fillId="0" borderId="0" xfId="0" applyNumberFormat="1" applyFont="1" applyAlignment="1">
      <alignment vertical="center"/>
    </xf>
    <xf numFmtId="0" fontId="47" fillId="0" borderId="6" xfId="0" applyFont="1" applyBorder="1" applyAlignment="1">
      <alignment horizontal="right" vertical="center"/>
    </xf>
    <xf numFmtId="49" fontId="47" fillId="0" borderId="6" xfId="0" applyNumberFormat="1" applyFont="1" applyBorder="1" applyAlignment="1">
      <alignment horizontal="left" vertical="center"/>
    </xf>
    <xf numFmtId="3" fontId="66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49" fontId="47" fillId="2" borderId="0" xfId="0" applyNumberFormat="1" applyFont="1" applyFill="1" applyBorder="1" applyAlignment="1">
      <alignment horizontal="left" vertical="center"/>
    </xf>
    <xf numFmtId="3" fontId="46" fillId="21" borderId="6" xfId="0" applyNumberFormat="1" applyFont="1" applyFill="1" applyBorder="1" applyAlignment="1">
      <alignment horizontal="center" vertical="center" wrapText="1"/>
    </xf>
    <xf numFmtId="3" fontId="46" fillId="21" borderId="6" xfId="0" applyNumberFormat="1" applyFont="1" applyFill="1" applyBorder="1" applyAlignment="1">
      <alignment horizontal="center" vertical="center"/>
    </xf>
    <xf numFmtId="4" fontId="46" fillId="21" borderId="6" xfId="0" applyNumberFormat="1" applyFont="1" applyFill="1" applyBorder="1" applyAlignment="1">
      <alignment horizontal="center" vertical="center" wrapText="1"/>
    </xf>
    <xf numFmtId="4" fontId="11" fillId="21" borderId="6" xfId="0" applyNumberFormat="1" applyFont="1" applyFill="1" applyBorder="1" applyAlignment="1">
      <alignment horizontal="center" vertical="center" wrapText="1"/>
    </xf>
    <xf numFmtId="4" fontId="11" fillId="5" borderId="6" xfId="0" applyNumberFormat="1" applyFont="1" applyFill="1" applyBorder="1" applyAlignment="1">
      <alignment vertical="center"/>
    </xf>
    <xf numFmtId="4" fontId="26" fillId="5" borderId="6" xfId="0" applyNumberFormat="1" applyFont="1" applyFill="1" applyBorder="1" applyAlignment="1">
      <alignment vertical="center"/>
    </xf>
    <xf numFmtId="4" fontId="27" fillId="21" borderId="6" xfId="0" applyNumberFormat="1" applyFont="1" applyFill="1" applyBorder="1" applyAlignment="1">
      <alignment horizontal="right" vertical="center"/>
    </xf>
    <xf numFmtId="4" fontId="13" fillId="21" borderId="6" xfId="0" applyNumberFormat="1" applyFont="1" applyFill="1" applyBorder="1" applyAlignment="1">
      <alignment horizontal="right" vertical="center"/>
    </xf>
    <xf numFmtId="4" fontId="11" fillId="20" borderId="6" xfId="0" applyNumberFormat="1" applyFont="1" applyFill="1" applyBorder="1" applyAlignment="1">
      <alignment vertical="center"/>
    </xf>
    <xf numFmtId="3" fontId="72" fillId="4" borderId="0" xfId="0" applyNumberFormat="1" applyFont="1" applyFill="1" applyAlignment="1">
      <alignment vertical="center"/>
    </xf>
    <xf numFmtId="3" fontId="11" fillId="21" borderId="6" xfId="0" applyNumberFormat="1" applyFont="1" applyFill="1" applyBorder="1" applyAlignment="1">
      <alignment horizontal="center" vertical="center" wrapText="1"/>
    </xf>
    <xf numFmtId="3" fontId="13" fillId="21" borderId="6" xfId="0" applyNumberFormat="1" applyFont="1" applyFill="1" applyBorder="1" applyAlignment="1">
      <alignment horizontal="center" vertical="center"/>
    </xf>
    <xf numFmtId="4" fontId="13" fillId="21" borderId="6" xfId="0" applyNumberFormat="1" applyFont="1" applyFill="1" applyBorder="1" applyAlignment="1">
      <alignment horizontal="center" vertical="center" wrapText="1"/>
    </xf>
    <xf numFmtId="3" fontId="46" fillId="2" borderId="6" xfId="0" applyNumberFormat="1" applyFont="1" applyFill="1" applyBorder="1" applyAlignment="1">
      <alignment horizontal="left" vertical="center" wrapText="1"/>
    </xf>
    <xf numFmtId="3" fontId="47" fillId="2" borderId="6" xfId="0" applyNumberFormat="1" applyFont="1" applyFill="1" applyBorder="1" applyAlignment="1">
      <alignment horizontal="center" vertical="center"/>
    </xf>
    <xf numFmtId="3" fontId="47" fillId="2" borderId="6" xfId="0" applyNumberFormat="1" applyFont="1" applyFill="1" applyBorder="1" applyAlignment="1">
      <alignment horizontal="left" vertical="center"/>
    </xf>
    <xf numFmtId="4" fontId="47" fillId="0" borderId="6" xfId="0" applyNumberFormat="1" applyFont="1" applyBorder="1" applyAlignment="1">
      <alignment vertical="center"/>
    </xf>
    <xf numFmtId="3" fontId="67" fillId="2" borderId="6" xfId="0" applyNumberFormat="1" applyFont="1" applyFill="1" applyBorder="1" applyAlignment="1">
      <alignment horizontal="center" vertical="center"/>
    </xf>
    <xf numFmtId="49" fontId="67" fillId="2" borderId="6" xfId="0" applyNumberFormat="1" applyFont="1" applyFill="1" applyBorder="1" applyAlignment="1">
      <alignment horizontal="center" vertical="center"/>
    </xf>
    <xf numFmtId="3" fontId="67" fillId="2" borderId="6" xfId="0" applyNumberFormat="1" applyFont="1" applyFill="1" applyBorder="1" applyAlignment="1">
      <alignment horizontal="left" vertical="center"/>
    </xf>
    <xf numFmtId="4" fontId="67" fillId="2" borderId="6" xfId="0" applyNumberFormat="1" applyFont="1" applyFill="1" applyBorder="1" applyAlignment="1">
      <alignment horizontal="right" vertical="center"/>
    </xf>
    <xf numFmtId="4" fontId="67" fillId="0" borderId="6" xfId="0" applyNumberFormat="1" applyFont="1" applyBorder="1" applyAlignment="1">
      <alignment vertical="center"/>
    </xf>
    <xf numFmtId="3" fontId="48" fillId="2" borderId="6" xfId="0" applyNumberFormat="1" applyFont="1" applyFill="1" applyBorder="1" applyAlignment="1">
      <alignment horizontal="center" vertical="center"/>
    </xf>
    <xf numFmtId="49" fontId="48" fillId="2" borderId="6" xfId="0" applyNumberFormat="1" applyFont="1" applyFill="1" applyBorder="1" applyAlignment="1">
      <alignment horizontal="center" vertical="center"/>
    </xf>
    <xf numFmtId="3" fontId="48" fillId="2" borderId="6" xfId="0" applyNumberFormat="1" applyFont="1" applyFill="1" applyBorder="1" applyAlignment="1">
      <alignment horizontal="left" vertical="center"/>
    </xf>
    <xf numFmtId="4" fontId="48" fillId="0" borderId="6" xfId="0" applyNumberFormat="1" applyFont="1" applyBorder="1" applyAlignment="1">
      <alignment vertical="center"/>
    </xf>
    <xf numFmtId="4" fontId="66" fillId="21" borderId="6" xfId="0" applyNumberFormat="1" applyFont="1" applyFill="1" applyBorder="1" applyAlignment="1">
      <alignment horizontal="center" vertical="center" wrapText="1"/>
    </xf>
    <xf numFmtId="3" fontId="11" fillId="21" borderId="6" xfId="0" applyNumberFormat="1" applyFont="1" applyFill="1" applyBorder="1" applyAlignment="1">
      <alignment horizontal="center" vertical="center"/>
    </xf>
    <xf numFmtId="0" fontId="12" fillId="5" borderId="6" xfId="0" applyFont="1" applyFill="1" applyBorder="1" applyAlignment="1">
      <alignment vertical="center"/>
    </xf>
    <xf numFmtId="0" fontId="46" fillId="5" borderId="14" xfId="0" applyFont="1" applyFill="1" applyBorder="1" applyAlignment="1">
      <alignment horizontal="right" vertical="center"/>
    </xf>
    <xf numFmtId="0" fontId="47" fillId="5" borderId="6" xfId="0" applyFont="1" applyFill="1" applyBorder="1" applyAlignment="1">
      <alignment vertical="center"/>
    </xf>
    <xf numFmtId="0" fontId="66" fillId="5" borderId="14" xfId="0" applyFont="1" applyFill="1" applyBorder="1" applyAlignment="1">
      <alignment horizontal="left" vertical="center" wrapText="1"/>
    </xf>
    <xf numFmtId="4" fontId="53" fillId="5" borderId="6" xfId="0" applyNumberFormat="1" applyFont="1" applyFill="1" applyBorder="1" applyAlignment="1">
      <alignment horizontal="right" vertical="center"/>
    </xf>
    <xf numFmtId="4" fontId="66" fillId="5" borderId="6" xfId="0" applyNumberFormat="1" applyFont="1" applyFill="1" applyBorder="1" applyAlignment="1">
      <alignment horizontal="right" vertical="center"/>
    </xf>
    <xf numFmtId="4" fontId="26" fillId="21" borderId="6" xfId="0" applyNumberFormat="1" applyFont="1" applyFill="1" applyBorder="1" applyAlignment="1">
      <alignment vertical="center"/>
    </xf>
    <xf numFmtId="4" fontId="12" fillId="20" borderId="6" xfId="0" applyNumberFormat="1" applyFont="1" applyFill="1" applyBorder="1" applyAlignment="1">
      <alignment horizontal="right" vertical="center"/>
    </xf>
    <xf numFmtId="4" fontId="46" fillId="8" borderId="14" xfId="0" applyNumberFormat="1" applyFont="1" applyFill="1" applyBorder="1" applyAlignment="1">
      <alignment horizontal="center" vertical="center" wrapText="1"/>
    </xf>
    <xf numFmtId="1" fontId="78" fillId="8" borderId="14" xfId="0" applyNumberFormat="1" applyFont="1" applyFill="1" applyBorder="1" applyAlignment="1">
      <alignment horizontal="center" vertical="center" wrapText="1"/>
    </xf>
    <xf numFmtId="4" fontId="46" fillId="8" borderId="14" xfId="0" applyNumberFormat="1" applyFont="1" applyFill="1" applyBorder="1" applyAlignment="1">
      <alignment vertical="center"/>
    </xf>
    <xf numFmtId="4" fontId="47" fillId="8" borderId="14" xfId="0" applyNumberFormat="1" applyFont="1" applyFill="1" applyBorder="1" applyAlignment="1">
      <alignment vertical="center"/>
    </xf>
    <xf numFmtId="4" fontId="67" fillId="4" borderId="14" xfId="0" applyNumberFormat="1" applyFont="1" applyFill="1" applyBorder="1" applyAlignment="1">
      <alignment vertical="center"/>
    </xf>
    <xf numFmtId="3" fontId="55" fillId="0" borderId="0" xfId="0" applyNumberFormat="1" applyFont="1" applyAlignment="1">
      <alignment vertical="center"/>
    </xf>
    <xf numFmtId="3" fontId="85" fillId="0" borderId="0" xfId="0" applyNumberFormat="1" applyFont="1" applyAlignment="1">
      <alignment vertical="center"/>
    </xf>
    <xf numFmtId="4" fontId="85" fillId="0" borderId="0" xfId="0" applyNumberFormat="1" applyFont="1" applyAlignment="1">
      <alignment horizontal="center" vertical="center"/>
    </xf>
    <xf numFmtId="4" fontId="85" fillId="0" borderId="0" xfId="0" applyNumberFormat="1" applyFont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49" fontId="27" fillId="11" borderId="0" xfId="0" applyNumberFormat="1" applyFont="1" applyFill="1" applyBorder="1" applyAlignment="1">
      <alignment vertical="center"/>
    </xf>
    <xf numFmtId="4" fontId="86" fillId="2" borderId="6" xfId="0" applyNumberFormat="1" applyFont="1" applyFill="1" applyBorder="1" applyAlignment="1">
      <alignment horizontal="right" vertical="center" wrapText="1"/>
    </xf>
    <xf numFmtId="0" fontId="77" fillId="5" borderId="6" xfId="0" applyFont="1" applyFill="1" applyBorder="1" applyAlignment="1">
      <alignment vertical="center"/>
    </xf>
    <xf numFmtId="0" fontId="77" fillId="5" borderId="6" xfId="0" applyFont="1" applyFill="1" applyBorder="1" applyAlignment="1">
      <alignment horizontal="right" vertical="center"/>
    </xf>
    <xf numFmtId="0" fontId="86" fillId="9" borderId="6" xfId="0" applyFont="1" applyFill="1" applyBorder="1" applyAlignment="1">
      <alignment horizontal="center" vertical="center"/>
    </xf>
    <xf numFmtId="49" fontId="86" fillId="9" borderId="6" xfId="0" applyNumberFormat="1" applyFont="1" applyFill="1" applyBorder="1" applyAlignment="1">
      <alignment horizontal="left" vertical="center" wrapText="1"/>
    </xf>
    <xf numFmtId="4" fontId="86" fillId="9" borderId="6" xfId="0" applyNumberFormat="1" applyFont="1" applyFill="1" applyBorder="1" applyAlignment="1">
      <alignment horizontal="right" vertical="center"/>
    </xf>
    <xf numFmtId="4" fontId="77" fillId="5" borderId="6" xfId="0" applyNumberFormat="1" applyFont="1" applyFill="1" applyBorder="1" applyAlignment="1">
      <alignment vertical="center"/>
    </xf>
    <xf numFmtId="3" fontId="77" fillId="0" borderId="0" xfId="0" applyNumberFormat="1" applyFont="1" applyAlignment="1">
      <alignment vertical="center"/>
    </xf>
    <xf numFmtId="0" fontId="77" fillId="0" borderId="0" xfId="0" applyFont="1" applyAlignment="1">
      <alignment vertical="center"/>
    </xf>
    <xf numFmtId="0" fontId="87" fillId="5" borderId="6" xfId="0" applyFont="1" applyFill="1" applyBorder="1" applyAlignment="1">
      <alignment vertical="center"/>
    </xf>
    <xf numFmtId="0" fontId="87" fillId="5" borderId="6" xfId="0" applyFont="1" applyFill="1" applyBorder="1" applyAlignment="1">
      <alignment horizontal="right" vertical="center"/>
    </xf>
    <xf numFmtId="0" fontId="60" fillId="9" borderId="6" xfId="0" applyFont="1" applyFill="1" applyBorder="1" applyAlignment="1">
      <alignment horizontal="center" vertical="center"/>
    </xf>
    <xf numFmtId="49" fontId="60" fillId="9" borderId="6" xfId="0" applyNumberFormat="1" applyFont="1" applyFill="1" applyBorder="1" applyAlignment="1">
      <alignment horizontal="left" vertical="center" wrapText="1"/>
    </xf>
    <xf numFmtId="4" fontId="60" fillId="9" borderId="6" xfId="0" applyNumberFormat="1" applyFont="1" applyFill="1" applyBorder="1" applyAlignment="1">
      <alignment horizontal="right" vertical="center"/>
    </xf>
    <xf numFmtId="4" fontId="87" fillId="5" borderId="6" xfId="0" applyNumberFormat="1" applyFont="1" applyFill="1" applyBorder="1" applyAlignment="1">
      <alignment vertical="center"/>
    </xf>
    <xf numFmtId="3" fontId="87" fillId="0" borderId="0" xfId="0" applyNumberFormat="1" applyFont="1" applyAlignment="1">
      <alignment vertical="center"/>
    </xf>
    <xf numFmtId="0" fontId="87" fillId="0" borderId="0" xfId="0" applyFont="1" applyAlignment="1">
      <alignment vertical="center"/>
    </xf>
    <xf numFmtId="0" fontId="21" fillId="2" borderId="1" xfId="0" applyFont="1" applyFill="1" applyBorder="1" applyAlignment="1">
      <alignment vertical="center"/>
    </xf>
    <xf numFmtId="0" fontId="79" fillId="2" borderId="0" xfId="0" applyFont="1" applyFill="1" applyAlignment="1">
      <alignment horizontal="center" vertical="center" wrapText="1"/>
    </xf>
    <xf numFmtId="4" fontId="79" fillId="3" borderId="1" xfId="0" applyNumberFormat="1" applyFont="1" applyFill="1" applyBorder="1" applyAlignment="1">
      <alignment vertical="center"/>
    </xf>
    <xf numFmtId="4" fontId="21" fillId="2" borderId="1" xfId="0" applyNumberFormat="1" applyFont="1" applyFill="1" applyBorder="1" applyAlignment="1">
      <alignment vertical="center" wrapText="1"/>
    </xf>
    <xf numFmtId="4" fontId="21" fillId="2" borderId="1" xfId="0" applyNumberFormat="1" applyFont="1" applyFill="1" applyBorder="1" applyAlignment="1">
      <alignment vertical="center"/>
    </xf>
    <xf numFmtId="4" fontId="80" fillId="3" borderId="8" xfId="0" applyNumberFormat="1" applyFont="1" applyFill="1" applyBorder="1" applyAlignment="1">
      <alignment vertical="center" wrapText="1"/>
    </xf>
    <xf numFmtId="0" fontId="80" fillId="3" borderId="13" xfId="0" applyFont="1" applyFill="1" applyBorder="1" applyAlignment="1">
      <alignment vertical="center" wrapText="1"/>
    </xf>
    <xf numFmtId="0" fontId="80" fillId="3" borderId="8" xfId="0" applyFont="1" applyFill="1" applyBorder="1" applyAlignment="1">
      <alignment vertical="center" wrapText="1"/>
    </xf>
    <xf numFmtId="0" fontId="10" fillId="4" borderId="0" xfId="1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79" fillId="2" borderId="1" xfId="0" applyFont="1" applyFill="1" applyBorder="1" applyAlignment="1">
      <alignment horizontal="center" vertical="center" wrapText="1"/>
    </xf>
    <xf numFmtId="4" fontId="79" fillId="3" borderId="1" xfId="0" applyNumberFormat="1" applyFont="1" applyFill="1" applyBorder="1" applyAlignment="1">
      <alignment vertical="center" wrapText="1"/>
    </xf>
    <xf numFmtId="4" fontId="79" fillId="2" borderId="14" xfId="0" applyNumberFormat="1" applyFont="1" applyFill="1" applyBorder="1" applyAlignment="1">
      <alignment vertical="center" wrapText="1"/>
    </xf>
    <xf numFmtId="0" fontId="79" fillId="2" borderId="10" xfId="0" applyFont="1" applyFill="1" applyBorder="1" applyAlignment="1">
      <alignment horizontal="center" vertical="center" wrapText="1"/>
    </xf>
    <xf numFmtId="0" fontId="79" fillId="2" borderId="9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4" fontId="79" fillId="6" borderId="4" xfId="1" applyNumberFormat="1" applyFont="1" applyFill="1" applyBorder="1" applyAlignment="1">
      <alignment horizontal="left" vertical="center" wrapText="1"/>
    </xf>
    <xf numFmtId="4" fontId="79" fillId="6" borderId="5" xfId="1" applyNumberFormat="1" applyFont="1" applyFill="1" applyBorder="1" applyAlignment="1">
      <alignment horizontal="left" vertical="center" wrapText="1"/>
    </xf>
    <xf numFmtId="4" fontId="79" fillId="6" borderId="7" xfId="1" applyNumberFormat="1" applyFont="1" applyFill="1" applyBorder="1" applyAlignment="1">
      <alignment horizontal="left" vertical="center" wrapText="1"/>
    </xf>
    <xf numFmtId="4" fontId="79" fillId="5" borderId="4" xfId="1" applyNumberFormat="1" applyFont="1" applyFill="1" applyBorder="1" applyAlignment="1">
      <alignment horizontal="left" vertical="center" wrapText="1"/>
    </xf>
    <xf numFmtId="4" fontId="79" fillId="5" borderId="5" xfId="1" applyNumberFormat="1" applyFont="1" applyFill="1" applyBorder="1" applyAlignment="1">
      <alignment horizontal="left" vertical="center" wrapText="1"/>
    </xf>
    <xf numFmtId="4" fontId="79" fillId="5" borderId="7" xfId="1" applyNumberFormat="1" applyFont="1" applyFill="1" applyBorder="1" applyAlignment="1">
      <alignment horizontal="left" vertical="center" wrapText="1"/>
    </xf>
    <xf numFmtId="10" fontId="54" fillId="0" borderId="0" xfId="0" applyNumberFormat="1" applyFont="1" applyAlignment="1">
      <alignment horizontal="left"/>
    </xf>
    <xf numFmtId="0" fontId="0" fillId="0" borderId="0" xfId="0" applyAlignment="1"/>
    <xf numFmtId="3" fontId="14" fillId="8" borderId="19" xfId="0" applyNumberFormat="1" applyFont="1" applyFill="1" applyBorder="1" applyAlignment="1">
      <alignment horizontal="center" vertical="center"/>
    </xf>
    <xf numFmtId="3" fontId="14" fillId="8" borderId="17" xfId="0" applyNumberFormat="1" applyFont="1" applyFill="1" applyBorder="1" applyAlignment="1">
      <alignment horizontal="center" vertical="center"/>
    </xf>
    <xf numFmtId="3" fontId="14" fillId="8" borderId="20" xfId="0" applyNumberFormat="1" applyFont="1" applyFill="1" applyBorder="1" applyAlignment="1">
      <alignment horizontal="center" vertical="center"/>
    </xf>
    <xf numFmtId="3" fontId="24" fillId="8" borderId="21" xfId="0" applyNumberFormat="1" applyFont="1" applyFill="1" applyBorder="1" applyAlignment="1">
      <alignment horizontal="center" vertical="center" wrapText="1"/>
    </xf>
    <xf numFmtId="3" fontId="24" fillId="8" borderId="22" xfId="0" applyNumberFormat="1" applyFont="1" applyFill="1" applyBorder="1" applyAlignment="1">
      <alignment horizontal="center" vertical="center" wrapText="1"/>
    </xf>
    <xf numFmtId="3" fontId="24" fillId="8" borderId="23" xfId="0" applyNumberFormat="1" applyFont="1" applyFill="1" applyBorder="1" applyAlignment="1">
      <alignment horizontal="center" vertical="center" wrapText="1"/>
    </xf>
    <xf numFmtId="3" fontId="11" fillId="21" borderId="6" xfId="0" applyNumberFormat="1" applyFont="1" applyFill="1" applyBorder="1" applyAlignment="1">
      <alignment horizontal="center" vertical="center"/>
    </xf>
    <xf numFmtId="0" fontId="78" fillId="8" borderId="6" xfId="0" applyFont="1" applyFill="1" applyBorder="1" applyAlignment="1">
      <alignment horizontal="center" vertical="center" wrapText="1"/>
    </xf>
    <xf numFmtId="3" fontId="10" fillId="8" borderId="18" xfId="0" applyNumberFormat="1" applyFont="1" applyFill="1" applyBorder="1" applyAlignment="1">
      <alignment horizontal="center" vertical="center" wrapText="1"/>
    </xf>
    <xf numFmtId="3" fontId="10" fillId="8" borderId="0" xfId="0" applyNumberFormat="1" applyFont="1" applyFill="1" applyAlignment="1">
      <alignment horizontal="center" vertical="center" wrapText="1"/>
    </xf>
    <xf numFmtId="0" fontId="24" fillId="8" borderId="6" xfId="0" applyFont="1" applyFill="1" applyBorder="1" applyAlignment="1">
      <alignment horizontal="center" vertical="center" wrapText="1"/>
    </xf>
    <xf numFmtId="3" fontId="13" fillId="2" borderId="16" xfId="0" applyNumberFormat="1" applyFont="1" applyFill="1" applyBorder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3" fontId="10" fillId="2" borderId="18" xfId="0" applyNumberFormat="1" applyFont="1" applyFill="1" applyBorder="1" applyAlignment="1">
      <alignment horizontal="center" vertical="center" wrapText="1"/>
    </xf>
    <xf numFmtId="3" fontId="10" fillId="2" borderId="0" xfId="0" applyNumberFormat="1" applyFont="1" applyFill="1" applyAlignment="1">
      <alignment horizontal="center" vertical="center" wrapText="1"/>
    </xf>
    <xf numFmtId="3" fontId="13" fillId="21" borderId="6" xfId="0" applyNumberFormat="1" applyFont="1" applyFill="1" applyBorder="1" applyAlignment="1">
      <alignment horizontal="center" vertical="center"/>
    </xf>
    <xf numFmtId="10" fontId="53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7" fillId="4" borderId="0" xfId="1" applyFont="1" applyFill="1" applyAlignment="1">
      <alignment horizontal="center" vertical="center" wrapText="1"/>
    </xf>
    <xf numFmtId="0" fontId="8" fillId="4" borderId="0" xfId="1" applyFont="1" applyFill="1" applyAlignment="1">
      <alignment vertical="center" wrapText="1"/>
    </xf>
    <xf numFmtId="0" fontId="8" fillId="4" borderId="0" xfId="1" applyFont="1" applyFill="1" applyAlignment="1">
      <alignment wrapText="1"/>
    </xf>
    <xf numFmtId="0" fontId="11" fillId="8" borderId="14" xfId="0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54" fillId="4" borderId="0" xfId="0" applyFont="1" applyFill="1" applyBorder="1" applyAlignment="1">
      <alignment wrapText="1"/>
    </xf>
    <xf numFmtId="0" fontId="63" fillId="4" borderId="0" xfId="0" applyFont="1" applyFill="1" applyBorder="1" applyAlignment="1">
      <alignment wrapText="1"/>
    </xf>
    <xf numFmtId="0" fontId="65" fillId="4" borderId="0" xfId="0" applyFont="1" applyFill="1" applyBorder="1" applyAlignment="1">
      <alignment wrapText="1"/>
    </xf>
    <xf numFmtId="0" fontId="42" fillId="4" borderId="0" xfId="0" applyFont="1" applyFill="1" applyBorder="1" applyAlignment="1"/>
    <xf numFmtId="0" fontId="54" fillId="4" borderId="0" xfId="0" applyFont="1" applyFill="1" applyBorder="1" applyAlignment="1"/>
    <xf numFmtId="0" fontId="62" fillId="4" borderId="0" xfId="0" applyFont="1" applyFill="1" applyBorder="1" applyAlignment="1">
      <alignment horizontal="center"/>
    </xf>
    <xf numFmtId="0" fontId="54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wrapText="1"/>
    </xf>
    <xf numFmtId="0" fontId="54" fillId="0" borderId="0" xfId="0" applyFont="1" applyAlignment="1">
      <alignment horizontal="center"/>
    </xf>
    <xf numFmtId="0" fontId="53" fillId="4" borderId="0" xfId="0" applyFont="1" applyFill="1" applyBorder="1" applyAlignment="1">
      <alignment horizontal="center" wrapText="1"/>
    </xf>
    <xf numFmtId="0" fontId="57" fillId="4" borderId="0" xfId="0" applyFont="1" applyFill="1" applyBorder="1" applyAlignment="1">
      <alignment horizontal="center" wrapText="1"/>
    </xf>
    <xf numFmtId="0" fontId="58" fillId="4" borderId="0" xfId="0" applyFont="1" applyFill="1" applyBorder="1" applyAlignment="1">
      <alignment horizontal="center" wrapText="1"/>
    </xf>
    <xf numFmtId="0" fontId="55" fillId="4" borderId="0" xfId="0" applyFont="1" applyFill="1" applyBorder="1" applyAlignment="1">
      <alignment horizontal="center"/>
    </xf>
  </cellXfs>
  <cellStyles count="8">
    <cellStyle name="Normal" xfId="0" builtinId="0" customBuiltin="1"/>
    <cellStyle name="Normalno 2" xfId="1"/>
    <cellStyle name="Normalno 2 2" xfId="4"/>
    <cellStyle name="Normalno 3" xfId="3"/>
    <cellStyle name="Normalno 3 2" xfId="2"/>
    <cellStyle name="Normalno 3 3" xfId="5"/>
    <cellStyle name="Normalno 4" xfId="6"/>
    <cellStyle name="Obično_List10" xfId="7"/>
  </cellStyles>
  <dxfs count="23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A10" sqref="A10:E10"/>
    </sheetView>
  </sheetViews>
  <sheetFormatPr defaultColWidth="8.85546875" defaultRowHeight="15.75" x14ac:dyDescent="0.25"/>
  <cols>
    <col min="1" max="4" width="8.85546875" style="8" customWidth="1"/>
    <col min="5" max="5" width="22.85546875" style="8" customWidth="1"/>
    <col min="6" max="7" width="16.5703125" style="8" hidden="1" customWidth="1"/>
    <col min="8" max="10" width="15.28515625" style="8" customWidth="1"/>
    <col min="11" max="11" width="8.85546875" style="8" customWidth="1"/>
    <col min="12" max="12" width="16.85546875" style="8" customWidth="1"/>
    <col min="13" max="13" width="11.7109375" style="8" bestFit="1" customWidth="1"/>
    <col min="14" max="16" width="12.7109375" style="8" bestFit="1" customWidth="1"/>
    <col min="17" max="17" width="8.85546875" style="8" customWidth="1"/>
    <col min="18" max="16384" width="8.85546875" style="8"/>
  </cols>
  <sheetData>
    <row r="1" spans="1:16" ht="40.5" customHeight="1" x14ac:dyDescent="0.25">
      <c r="A1" s="592" t="s">
        <v>180</v>
      </c>
      <c r="B1" s="592"/>
      <c r="C1" s="592"/>
      <c r="D1" s="592"/>
      <c r="E1" s="592"/>
      <c r="F1" s="592"/>
      <c r="G1" s="592"/>
      <c r="H1" s="592"/>
      <c r="I1" s="592"/>
      <c r="J1" s="592"/>
    </row>
    <row r="2" spans="1:16" ht="24" customHeight="1" x14ac:dyDescent="0.25">
      <c r="A2" s="593" t="s">
        <v>26</v>
      </c>
      <c r="B2" s="593"/>
      <c r="C2" s="593"/>
      <c r="D2" s="593"/>
      <c r="E2" s="593"/>
      <c r="F2" s="593"/>
      <c r="G2" s="593"/>
      <c r="H2" s="593"/>
      <c r="I2" s="593"/>
      <c r="J2" s="593"/>
    </row>
    <row r="3" spans="1:16" ht="47.25" x14ac:dyDescent="0.25">
      <c r="A3" s="594" t="s">
        <v>0</v>
      </c>
      <c r="B3" s="594"/>
      <c r="C3" s="594"/>
      <c r="D3" s="594"/>
      <c r="E3" s="594"/>
      <c r="F3" s="443" t="s">
        <v>23</v>
      </c>
      <c r="G3" s="443" t="s">
        <v>24</v>
      </c>
      <c r="H3" s="443" t="s">
        <v>86</v>
      </c>
      <c r="I3" s="443" t="s">
        <v>204</v>
      </c>
      <c r="J3" s="443" t="s">
        <v>88</v>
      </c>
    </row>
    <row r="4" spans="1:16" s="105" customFormat="1" ht="28.15" customHeight="1" x14ac:dyDescent="0.25">
      <c r="A4" s="595" t="s">
        <v>1</v>
      </c>
      <c r="B4" s="595"/>
      <c r="C4" s="595"/>
      <c r="D4" s="595"/>
      <c r="E4" s="595"/>
      <c r="F4" s="444" t="e">
        <f>SUM(F5:F6)</f>
        <v>#REF!</v>
      </c>
      <c r="G4" s="444" t="e">
        <f>SUM(G5:G6)</f>
        <v>#REF!</v>
      </c>
      <c r="H4" s="444">
        <f t="shared" ref="H4:J4" si="0">SUM(H5:H6)</f>
        <v>407311.76</v>
      </c>
      <c r="I4" s="444">
        <f t="shared" si="0"/>
        <v>482979</v>
      </c>
      <c r="J4" s="444">
        <f t="shared" si="0"/>
        <v>483564.96</v>
      </c>
    </row>
    <row r="5" spans="1:16" s="105" customFormat="1" ht="28.15" customHeight="1" x14ac:dyDescent="0.25">
      <c r="A5" s="587" t="s">
        <v>2</v>
      </c>
      <c r="B5" s="587"/>
      <c r="C5" s="587"/>
      <c r="D5" s="587"/>
      <c r="E5" s="587"/>
      <c r="F5" s="445" t="e">
        <f>SUM('RAČUN PRIHODA I RASHODA'!#REF!)</f>
        <v>#REF!</v>
      </c>
      <c r="G5" s="445" t="e">
        <f>SUM('RAČUN PRIHODA I RASHODA'!#REF!)</f>
        <v>#REF!</v>
      </c>
      <c r="H5" s="445">
        <v>407311.76</v>
      </c>
      <c r="I5" s="445">
        <v>482979</v>
      </c>
      <c r="J5" s="445">
        <v>483564.96</v>
      </c>
    </row>
    <row r="6" spans="1:16" ht="28.15" customHeight="1" x14ac:dyDescent="0.25">
      <c r="A6" s="584" t="s">
        <v>3</v>
      </c>
      <c r="B6" s="584"/>
      <c r="C6" s="584"/>
      <c r="D6" s="584"/>
      <c r="E6" s="584"/>
      <c r="F6" s="446" t="e">
        <f>SUM('RAČUN PRIHODA I RASHODA'!#REF!)</f>
        <v>#REF!</v>
      </c>
      <c r="G6" s="446" t="e">
        <f>SUM('RAČUN PRIHODA I RASHODA'!#REF!)</f>
        <v>#REF!</v>
      </c>
      <c r="H6" s="447">
        <v>0</v>
      </c>
      <c r="I6" s="446">
        <v>0</v>
      </c>
      <c r="J6" s="446">
        <v>0</v>
      </c>
    </row>
    <row r="7" spans="1:16" s="105" customFormat="1" ht="28.15" customHeight="1" x14ac:dyDescent="0.25">
      <c r="A7" s="586" t="s">
        <v>4</v>
      </c>
      <c r="B7" s="586"/>
      <c r="C7" s="586"/>
      <c r="D7" s="586"/>
      <c r="E7" s="586"/>
      <c r="F7" s="448" t="e">
        <f t="shared" ref="F7:G7" si="1">SUM(F8:F9)</f>
        <v>#REF!</v>
      </c>
      <c r="G7" s="448" t="e">
        <f t="shared" si="1"/>
        <v>#REF!</v>
      </c>
      <c r="H7" s="448">
        <f>SUM(H8:H9)</f>
        <v>396326.02</v>
      </c>
      <c r="I7" s="448">
        <f>SUM(I8:I9)</f>
        <v>496279</v>
      </c>
      <c r="J7" s="448">
        <v>460280.62</v>
      </c>
    </row>
    <row r="8" spans="1:16" s="105" customFormat="1" ht="28.15" customHeight="1" x14ac:dyDescent="0.25">
      <c r="A8" s="587" t="s">
        <v>5</v>
      </c>
      <c r="B8" s="587"/>
      <c r="C8" s="587"/>
      <c r="D8" s="587"/>
      <c r="E8" s="587"/>
      <c r="F8" s="445" t="e">
        <f>SUM('RAČUN PRIHODA I RASHODA'!#REF!)</f>
        <v>#REF!</v>
      </c>
      <c r="G8" s="445" t="e">
        <f>SUM('RAČUN PRIHODA I RASHODA'!#REF!)</f>
        <v>#REF!</v>
      </c>
      <c r="H8" s="445">
        <v>393168.76</v>
      </c>
      <c r="I8" s="445">
        <v>479979</v>
      </c>
      <c r="J8" s="445">
        <v>445643.18</v>
      </c>
    </row>
    <row r="9" spans="1:16" s="105" customFormat="1" ht="28.15" customHeight="1" x14ac:dyDescent="0.25">
      <c r="A9" s="588" t="s">
        <v>6</v>
      </c>
      <c r="B9" s="588"/>
      <c r="C9" s="588"/>
      <c r="D9" s="588"/>
      <c r="E9" s="588"/>
      <c r="F9" s="449" t="e">
        <f>SUM('RAČUN PRIHODA I RASHODA'!#REF!)</f>
        <v>#REF!</v>
      </c>
      <c r="G9" s="449" t="e">
        <f>SUM('RAČUN PRIHODA I RASHODA'!#REF!)</f>
        <v>#REF!</v>
      </c>
      <c r="H9" s="449">
        <v>3157.26</v>
      </c>
      <c r="I9" s="449">
        <v>16300</v>
      </c>
      <c r="J9" s="449">
        <v>14637.44</v>
      </c>
    </row>
    <row r="10" spans="1:16" s="105" customFormat="1" ht="28.15" customHeight="1" x14ac:dyDescent="0.25">
      <c r="A10" s="589" t="s">
        <v>7</v>
      </c>
      <c r="B10" s="589"/>
      <c r="C10" s="589"/>
      <c r="D10" s="589"/>
      <c r="E10" s="589"/>
      <c r="F10" s="450" t="e">
        <f>SUM(F4-F7)</f>
        <v>#REF!</v>
      </c>
      <c r="G10" s="450" t="e">
        <f>SUM(G4-G7)</f>
        <v>#REF!</v>
      </c>
      <c r="H10" s="450">
        <f>SUM(H4-H7)</f>
        <v>10985.739999999991</v>
      </c>
      <c r="I10" s="450">
        <f>SUM(I4-I7)</f>
        <v>-13300</v>
      </c>
      <c r="J10" s="450">
        <f>SUM(J4-J7)</f>
        <v>23284.340000000026</v>
      </c>
    </row>
    <row r="11" spans="1:16" x14ac:dyDescent="0.25">
      <c r="A11" s="451"/>
      <c r="B11" s="451"/>
      <c r="C11" s="451"/>
      <c r="D11" s="451"/>
      <c r="E11" s="451"/>
      <c r="F11" s="451"/>
      <c r="G11" s="451"/>
      <c r="H11" s="451"/>
      <c r="I11" s="451"/>
      <c r="J11" s="451"/>
      <c r="K11" s="7"/>
      <c r="L11" s="7"/>
      <c r="M11" s="7"/>
      <c r="N11" s="7"/>
      <c r="O11" s="7"/>
      <c r="P11" s="9"/>
    </row>
    <row r="12" spans="1:16" ht="21.75" customHeight="1" x14ac:dyDescent="0.25">
      <c r="A12" s="585" t="s">
        <v>27</v>
      </c>
      <c r="B12" s="585"/>
      <c r="C12" s="585"/>
      <c r="D12" s="585"/>
      <c r="E12" s="585"/>
      <c r="F12" s="585"/>
      <c r="G12" s="585"/>
      <c r="H12" s="585"/>
      <c r="I12" s="585"/>
      <c r="J12" s="585"/>
      <c r="K12" s="7"/>
      <c r="L12" s="7"/>
      <c r="M12" s="7"/>
      <c r="N12" s="7"/>
      <c r="O12" s="7"/>
      <c r="P12" s="9"/>
    </row>
    <row r="13" spans="1:16" ht="47.25" x14ac:dyDescent="0.25">
      <c r="A13" s="597" t="s">
        <v>9</v>
      </c>
      <c r="B13" s="598"/>
      <c r="C13" s="598"/>
      <c r="D13" s="598"/>
      <c r="E13" s="598"/>
      <c r="F13" s="443" t="s">
        <v>23</v>
      </c>
      <c r="G13" s="443" t="s">
        <v>24</v>
      </c>
      <c r="H13" s="443" t="s">
        <v>86</v>
      </c>
      <c r="I13" s="443" t="s">
        <v>87</v>
      </c>
      <c r="J13" s="443" t="s">
        <v>88</v>
      </c>
    </row>
    <row r="14" spans="1:16" ht="25.9" customHeight="1" x14ac:dyDescent="0.25">
      <c r="A14" s="599" t="s">
        <v>10</v>
      </c>
      <c r="B14" s="600"/>
      <c r="C14" s="600"/>
      <c r="D14" s="600"/>
      <c r="E14" s="600"/>
      <c r="F14" s="452">
        <v>0</v>
      </c>
      <c r="G14" s="452">
        <v>0</v>
      </c>
      <c r="H14" s="453"/>
      <c r="I14" s="452"/>
      <c r="J14" s="454"/>
    </row>
    <row r="15" spans="1:16" ht="25.9" customHeight="1" x14ac:dyDescent="0.25">
      <c r="A15" s="599" t="s">
        <v>11</v>
      </c>
      <c r="B15" s="600"/>
      <c r="C15" s="600"/>
      <c r="D15" s="600"/>
      <c r="E15" s="600"/>
      <c r="F15" s="452">
        <v>0</v>
      </c>
      <c r="G15" s="452">
        <v>0</v>
      </c>
      <c r="H15" s="452"/>
      <c r="I15" s="453"/>
      <c r="J15" s="455"/>
    </row>
    <row r="16" spans="1:16" s="11" customFormat="1" ht="25.9" customHeight="1" x14ac:dyDescent="0.25">
      <c r="A16" s="590" t="s">
        <v>12</v>
      </c>
      <c r="B16" s="591"/>
      <c r="C16" s="591"/>
      <c r="D16" s="591"/>
      <c r="E16" s="591"/>
      <c r="F16" s="456">
        <f t="shared" ref="F16:G16" si="2">SUM(F14-F15)</f>
        <v>0</v>
      </c>
      <c r="G16" s="456">
        <f t="shared" si="2"/>
        <v>0</v>
      </c>
      <c r="H16" s="456">
        <f>SUM(H14-H15)</f>
        <v>0</v>
      </c>
      <c r="I16" s="456">
        <f t="shared" ref="I16:J16" si="3">SUM(I14-I15)</f>
        <v>0</v>
      </c>
      <c r="J16" s="456">
        <f t="shared" si="3"/>
        <v>0</v>
      </c>
      <c r="N16" s="12"/>
    </row>
    <row r="17" spans="1:16" s="11" customFormat="1" ht="21.75" customHeight="1" x14ac:dyDescent="0.25">
      <c r="A17" s="457"/>
      <c r="B17" s="457"/>
      <c r="C17" s="457"/>
      <c r="D17" s="457"/>
      <c r="E17" s="457"/>
      <c r="F17" s="457"/>
      <c r="G17" s="457"/>
      <c r="H17" s="458"/>
      <c r="I17" s="458"/>
      <c r="J17" s="458"/>
    </row>
    <row r="18" spans="1:16" ht="21.75" customHeight="1" x14ac:dyDescent="0.25">
      <c r="A18" s="585" t="s">
        <v>28</v>
      </c>
      <c r="B18" s="585"/>
      <c r="C18" s="585"/>
      <c r="D18" s="585"/>
      <c r="E18" s="585"/>
      <c r="F18" s="585"/>
      <c r="G18" s="585"/>
      <c r="H18" s="585"/>
      <c r="I18" s="585"/>
      <c r="J18" s="585"/>
      <c r="N18" s="9"/>
      <c r="O18" s="9"/>
      <c r="P18" s="9"/>
    </row>
    <row r="19" spans="1:16" ht="47.25" x14ac:dyDescent="0.25">
      <c r="A19" s="597" t="s">
        <v>8</v>
      </c>
      <c r="B19" s="598"/>
      <c r="C19" s="598"/>
      <c r="D19" s="598"/>
      <c r="E19" s="598"/>
      <c r="F19" s="443" t="s">
        <v>23</v>
      </c>
      <c r="G19" s="443" t="s">
        <v>24</v>
      </c>
      <c r="H19" s="443" t="s">
        <v>86</v>
      </c>
      <c r="I19" s="443" t="s">
        <v>87</v>
      </c>
      <c r="J19" s="443" t="s">
        <v>88</v>
      </c>
      <c r="M19" s="9"/>
      <c r="N19" s="9"/>
      <c r="O19" s="9"/>
      <c r="P19" s="9"/>
    </row>
    <row r="20" spans="1:16" s="105" customFormat="1" ht="36" customHeight="1" x14ac:dyDescent="0.25">
      <c r="A20" s="601" t="s">
        <v>61</v>
      </c>
      <c r="B20" s="602"/>
      <c r="C20" s="602"/>
      <c r="D20" s="602"/>
      <c r="E20" s="603"/>
      <c r="F20" s="459">
        <v>130100</v>
      </c>
      <c r="G20" s="459">
        <v>87100</v>
      </c>
      <c r="H20" s="459">
        <v>32712.77</v>
      </c>
      <c r="I20" s="459">
        <v>13300</v>
      </c>
      <c r="J20" s="460">
        <v>12029.66</v>
      </c>
    </row>
    <row r="21" spans="1:16" s="106" customFormat="1" ht="36" customHeight="1" x14ac:dyDescent="0.25">
      <c r="A21" s="604" t="s">
        <v>29</v>
      </c>
      <c r="B21" s="605"/>
      <c r="C21" s="605"/>
      <c r="D21" s="605"/>
      <c r="E21" s="606"/>
      <c r="F21" s="450" t="e">
        <f>SUM('RAČUN PRIHODA I RASHODA'!#REF!-'RAČUN PRIHODA I RASHODA'!#REF!)</f>
        <v>#REF!</v>
      </c>
      <c r="G21" s="450" t="e">
        <f>SUM('RAČUN PRIHODA I RASHODA'!#REF!-'RAČUN PRIHODA I RASHODA'!#REF!)</f>
        <v>#REF!</v>
      </c>
      <c r="H21" s="450">
        <v>0</v>
      </c>
      <c r="I21" s="450">
        <v>13300</v>
      </c>
      <c r="J21" s="450">
        <v>12029.66</v>
      </c>
    </row>
    <row r="22" spans="1:16" ht="21.75" customHeight="1" x14ac:dyDescent="0.25">
      <c r="A22" s="461"/>
      <c r="B22" s="462"/>
      <c r="C22" s="463"/>
      <c r="D22" s="464"/>
      <c r="E22" s="462"/>
      <c r="F22" s="462"/>
      <c r="G22" s="462"/>
      <c r="H22" s="465"/>
      <c r="I22" s="465"/>
      <c r="J22" s="465"/>
      <c r="M22" s="9"/>
    </row>
    <row r="23" spans="1:16" s="105" customFormat="1" ht="30" customHeight="1" x14ac:dyDescent="0.25">
      <c r="A23" s="596" t="s">
        <v>83</v>
      </c>
      <c r="B23" s="596"/>
      <c r="C23" s="596"/>
      <c r="D23" s="596"/>
      <c r="E23" s="596"/>
      <c r="F23" s="466" t="e">
        <f t="shared" ref="F23:G23" si="4">SUM(F10,F16,F21)</f>
        <v>#REF!</v>
      </c>
      <c r="G23" s="466" t="e">
        <f t="shared" si="4"/>
        <v>#REF!</v>
      </c>
      <c r="H23" s="466">
        <v>0</v>
      </c>
      <c r="I23" s="466">
        <f t="shared" ref="I23" si="5">SUM(I10,I16,I21)</f>
        <v>0</v>
      </c>
      <c r="J23" s="466">
        <v>0</v>
      </c>
    </row>
    <row r="25" spans="1:16" x14ac:dyDescent="0.25">
      <c r="F25" s="10"/>
      <c r="G25" s="9"/>
    </row>
  </sheetData>
  <mergeCells count="20">
    <mergeCell ref="A23:E23"/>
    <mergeCell ref="A13:E13"/>
    <mergeCell ref="A14:E14"/>
    <mergeCell ref="A15:E15"/>
    <mergeCell ref="A20:E20"/>
    <mergeCell ref="A21:E21"/>
    <mergeCell ref="A19:E19"/>
    <mergeCell ref="A1:J1"/>
    <mergeCell ref="A2:J2"/>
    <mergeCell ref="A3:E3"/>
    <mergeCell ref="A4:E4"/>
    <mergeCell ref="A5:E5"/>
    <mergeCell ref="A6:E6"/>
    <mergeCell ref="A12:J12"/>
    <mergeCell ref="A18:J18"/>
    <mergeCell ref="A7:E7"/>
    <mergeCell ref="A8:E8"/>
    <mergeCell ref="A9:E9"/>
    <mergeCell ref="A10:E10"/>
    <mergeCell ref="A16:E16"/>
  </mergeCells>
  <pageMargins left="0.70866141732283472" right="0.70866141732283472" top="0.74803149606299213" bottom="0.74803149606299213" header="0.31496062992125984" footer="0.31496062992125984"/>
  <pageSetup paperSize="9" scale="8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8"/>
  <sheetViews>
    <sheetView topLeftCell="A7" zoomScaleNormal="100" workbookViewId="0">
      <selection activeCell="L10" sqref="L10"/>
    </sheetView>
  </sheetViews>
  <sheetFormatPr defaultColWidth="9.140625" defaultRowHeight="15" x14ac:dyDescent="0.2"/>
  <cols>
    <col min="1" max="1" width="3.42578125" style="53" customWidth="1"/>
    <col min="2" max="2" width="5.42578125" style="53" customWidth="1"/>
    <col min="3" max="3" width="3.7109375" style="53" customWidth="1"/>
    <col min="4" max="4" width="20" style="53" customWidth="1"/>
    <col min="5" max="5" width="14.140625" style="165" customWidth="1"/>
    <col min="6" max="6" width="11.7109375" style="98" customWidth="1"/>
    <col min="7" max="7" width="17.85546875" style="98" customWidth="1"/>
    <col min="8" max="8" width="8.5703125" style="98" customWidth="1"/>
    <col min="9" max="9" width="10" style="98" customWidth="1"/>
    <col min="10" max="14" width="15.140625" style="53" customWidth="1"/>
    <col min="15" max="15" width="16.7109375" style="53" hidden="1" customWidth="1"/>
    <col min="16" max="16" width="16.42578125" style="53" hidden="1" customWidth="1"/>
    <col min="17" max="17" width="12.5703125" style="53" hidden="1" customWidth="1"/>
    <col min="18" max="20" width="10.7109375" style="53" bestFit="1" customWidth="1"/>
    <col min="21" max="21" width="11.85546875" style="53" bestFit="1" customWidth="1"/>
    <col min="22" max="22" width="15.42578125" style="53" customWidth="1"/>
    <col min="23" max="23" width="9.140625" style="53" customWidth="1"/>
    <col min="24" max="16384" width="9.140625" style="53"/>
  </cols>
  <sheetData>
    <row r="1" spans="1:17" ht="31.5" customHeight="1" x14ac:dyDescent="0.2">
      <c r="A1" s="592" t="s">
        <v>202</v>
      </c>
      <c r="B1" s="592"/>
      <c r="C1" s="592"/>
      <c r="D1" s="592"/>
      <c r="E1" s="592"/>
      <c r="F1" s="592"/>
      <c r="G1" s="592"/>
      <c r="H1" s="592"/>
      <c r="I1" s="592"/>
      <c r="J1" s="71"/>
    </row>
    <row r="2" spans="1:17" ht="15.75" customHeight="1" x14ac:dyDescent="0.2">
      <c r="A2" s="617" t="s">
        <v>201</v>
      </c>
      <c r="B2" s="618"/>
      <c r="C2" s="618"/>
      <c r="D2" s="618"/>
      <c r="E2" s="618"/>
      <c r="F2" s="618"/>
      <c r="G2" s="618"/>
      <c r="H2" s="618"/>
      <c r="I2" s="618"/>
    </row>
    <row r="3" spans="1:17" s="54" customFormat="1" ht="105" x14ac:dyDescent="0.2">
      <c r="A3" s="520" t="s">
        <v>30</v>
      </c>
      <c r="B3" s="520" t="s">
        <v>124</v>
      </c>
      <c r="C3" s="520" t="s">
        <v>40</v>
      </c>
      <c r="D3" s="521" t="s">
        <v>13</v>
      </c>
      <c r="E3" s="522" t="s">
        <v>86</v>
      </c>
      <c r="F3" s="523" t="s">
        <v>204</v>
      </c>
      <c r="G3" s="523" t="s">
        <v>88</v>
      </c>
      <c r="H3" s="523" t="s">
        <v>100</v>
      </c>
      <c r="I3" s="523" t="s">
        <v>100</v>
      </c>
      <c r="J3" s="53"/>
      <c r="K3" s="53"/>
      <c r="L3" s="53"/>
      <c r="M3" s="53"/>
      <c r="N3" s="53"/>
      <c r="O3" s="53"/>
      <c r="P3" s="53"/>
      <c r="Q3" s="53"/>
    </row>
    <row r="4" spans="1:17" s="54" customFormat="1" x14ac:dyDescent="0.2">
      <c r="A4" s="616">
        <v>1</v>
      </c>
      <c r="B4" s="616"/>
      <c r="C4" s="616"/>
      <c r="D4" s="616"/>
      <c r="E4" s="442">
        <v>2</v>
      </c>
      <c r="F4" s="169">
        <v>3</v>
      </c>
      <c r="G4" s="169">
        <v>4</v>
      </c>
      <c r="H4" s="147" t="s">
        <v>123</v>
      </c>
      <c r="I4" s="109" t="s">
        <v>122</v>
      </c>
      <c r="J4" s="53"/>
      <c r="K4" s="53"/>
      <c r="L4" s="53"/>
      <c r="M4" s="53"/>
      <c r="N4" s="53"/>
      <c r="O4" s="53"/>
      <c r="P4" s="53"/>
      <c r="Q4" s="53"/>
    </row>
    <row r="5" spans="1:17" s="56" customFormat="1" x14ac:dyDescent="0.2">
      <c r="A5" s="415">
        <v>6</v>
      </c>
      <c r="B5" s="393"/>
      <c r="C5" s="394"/>
      <c r="D5" s="395" t="s">
        <v>45</v>
      </c>
      <c r="E5" s="396">
        <f>SUM(E12,E21,E29,E32,E37)</f>
        <v>407311.76</v>
      </c>
      <c r="F5" s="396">
        <f>SUM(F12,F21,F29,F32,F37)</f>
        <v>482979</v>
      </c>
      <c r="G5" s="396">
        <f>SUM(G12,G21,G29,G32,G37)</f>
        <v>483564.95999999996</v>
      </c>
      <c r="H5" s="397">
        <f>SUM(G5/E5*100)</f>
        <v>118.72108971270556</v>
      </c>
      <c r="I5" s="397">
        <f>SUM(G5/F5*100)</f>
        <v>100.12132204505787</v>
      </c>
      <c r="J5" s="55"/>
      <c r="K5" s="55"/>
      <c r="L5" s="55"/>
      <c r="M5" s="55"/>
      <c r="N5" s="55"/>
      <c r="O5" s="55"/>
      <c r="P5" s="55"/>
      <c r="Q5" s="55"/>
    </row>
    <row r="6" spans="1:17" s="54" customFormat="1" ht="60" x14ac:dyDescent="0.2">
      <c r="A6" s="151"/>
      <c r="B6" s="398">
        <v>63</v>
      </c>
      <c r="C6" s="399"/>
      <c r="D6" s="400" t="s">
        <v>21</v>
      </c>
      <c r="E6" s="401">
        <f>SUM(E7,E9)</f>
        <v>1990.84</v>
      </c>
      <c r="F6" s="401">
        <v>9444</v>
      </c>
      <c r="G6" s="401">
        <v>9440.24</v>
      </c>
      <c r="H6" s="397">
        <v>474.18</v>
      </c>
      <c r="I6" s="397">
        <f t="shared" ref="I6:I38" si="0">SUM(G6/F6*100)</f>
        <v>99.960186361711138</v>
      </c>
      <c r="J6" s="53"/>
      <c r="K6" s="53"/>
      <c r="L6" s="53"/>
      <c r="M6" s="53"/>
      <c r="N6" s="53"/>
      <c r="O6" s="53"/>
      <c r="P6" s="53"/>
      <c r="Q6" s="53"/>
    </row>
    <row r="7" spans="1:17" s="56" customFormat="1" ht="45" x14ac:dyDescent="0.2">
      <c r="A7" s="151"/>
      <c r="B7" s="398" t="s">
        <v>142</v>
      </c>
      <c r="C7" s="399"/>
      <c r="D7" s="400" t="s">
        <v>65</v>
      </c>
      <c r="E7" s="401">
        <f>SUM(E8)</f>
        <v>0</v>
      </c>
      <c r="F7" s="401"/>
      <c r="G7" s="401">
        <f t="shared" ref="G7" si="1">SUM(G8)</f>
        <v>0</v>
      </c>
      <c r="H7" s="397"/>
      <c r="I7" s="397"/>
      <c r="J7" s="55"/>
      <c r="K7" s="55"/>
      <c r="L7" s="55"/>
      <c r="M7" s="55"/>
      <c r="N7" s="55"/>
      <c r="O7" s="55"/>
      <c r="P7" s="55"/>
      <c r="Q7" s="55"/>
    </row>
    <row r="8" spans="1:17" s="54" customFormat="1" ht="45" x14ac:dyDescent="0.2">
      <c r="A8" s="153"/>
      <c r="B8" s="402" t="s">
        <v>134</v>
      </c>
      <c r="C8" s="403"/>
      <c r="D8" s="404" t="s">
        <v>133</v>
      </c>
      <c r="E8" s="405">
        <v>0</v>
      </c>
      <c r="F8" s="405"/>
      <c r="G8" s="405">
        <v>0</v>
      </c>
      <c r="H8" s="397"/>
      <c r="I8" s="397"/>
      <c r="J8" s="53"/>
      <c r="K8" s="53"/>
      <c r="L8" s="55"/>
      <c r="M8" s="53"/>
      <c r="N8" s="53"/>
      <c r="O8" s="53"/>
      <c r="P8" s="53"/>
      <c r="Q8" s="53"/>
    </row>
    <row r="9" spans="1:17" s="54" customFormat="1" ht="75" x14ac:dyDescent="0.2">
      <c r="A9" s="153"/>
      <c r="B9" s="398" t="s">
        <v>135</v>
      </c>
      <c r="C9" s="406"/>
      <c r="D9" s="400" t="s">
        <v>144</v>
      </c>
      <c r="E9" s="401">
        <f>SUM(E10:E11)</f>
        <v>1990.84</v>
      </c>
      <c r="F9" s="401"/>
      <c r="G9" s="401"/>
      <c r="H9" s="397">
        <f t="shared" ref="H9:H38" si="2">SUM(G9/E9*100)</f>
        <v>0</v>
      </c>
      <c r="I9" s="397"/>
      <c r="J9" s="53"/>
      <c r="K9" s="53"/>
      <c r="L9" s="55"/>
      <c r="M9" s="53"/>
      <c r="N9" s="53"/>
      <c r="O9" s="53"/>
      <c r="P9" s="53"/>
      <c r="Q9" s="53"/>
    </row>
    <row r="10" spans="1:17" s="54" customFormat="1" ht="75" x14ac:dyDescent="0.2">
      <c r="A10" s="153"/>
      <c r="B10" s="398" t="s">
        <v>181</v>
      </c>
      <c r="C10" s="406"/>
      <c r="D10" s="407" t="s">
        <v>182</v>
      </c>
      <c r="E10" s="405"/>
      <c r="F10" s="401"/>
      <c r="G10" s="401">
        <v>0</v>
      </c>
      <c r="H10" s="397"/>
      <c r="I10" s="397"/>
      <c r="J10" s="53"/>
      <c r="K10" s="53"/>
      <c r="L10" s="55"/>
      <c r="M10" s="53"/>
      <c r="N10" s="53"/>
      <c r="O10" s="53"/>
      <c r="P10" s="53"/>
      <c r="Q10" s="53"/>
    </row>
    <row r="11" spans="1:17" s="56" customFormat="1" ht="75" x14ac:dyDescent="0.2">
      <c r="A11" s="153"/>
      <c r="B11" s="402" t="s">
        <v>136</v>
      </c>
      <c r="C11" s="403"/>
      <c r="D11" s="404" t="s">
        <v>137</v>
      </c>
      <c r="E11" s="405">
        <v>1990.84</v>
      </c>
      <c r="F11" s="405"/>
      <c r="G11" s="405">
        <v>9440.24</v>
      </c>
      <c r="H11" s="397"/>
      <c r="I11" s="397"/>
      <c r="J11" s="55"/>
      <c r="K11" s="55"/>
      <c r="M11" s="55"/>
      <c r="N11" s="55"/>
      <c r="O11" s="55"/>
      <c r="P11" s="55"/>
      <c r="Q11" s="55"/>
    </row>
    <row r="12" spans="1:17" s="56" customFormat="1" x14ac:dyDescent="0.2">
      <c r="A12" s="155"/>
      <c r="B12" s="156"/>
      <c r="C12" s="157" t="s">
        <v>229</v>
      </c>
      <c r="D12" s="158" t="s">
        <v>32</v>
      </c>
      <c r="E12" s="159">
        <f>SUM(E6)</f>
        <v>1990.84</v>
      </c>
      <c r="F12" s="159">
        <f>SUM(F6)</f>
        <v>9444</v>
      </c>
      <c r="G12" s="159">
        <f>SUM(G6)</f>
        <v>9440.24</v>
      </c>
      <c r="H12" s="525">
        <f t="shared" si="2"/>
        <v>474.18376162825746</v>
      </c>
      <c r="I12" s="525">
        <f t="shared" si="0"/>
        <v>99.960186361711138</v>
      </c>
      <c r="J12" s="55"/>
      <c r="K12" s="55"/>
      <c r="L12" s="55"/>
      <c r="M12" s="55"/>
      <c r="N12" s="55"/>
      <c r="O12" s="55"/>
      <c r="P12" s="55"/>
      <c r="Q12" s="55"/>
    </row>
    <row r="13" spans="1:17" s="54" customFormat="1" ht="75" x14ac:dyDescent="0.2">
      <c r="A13" s="151"/>
      <c r="B13" s="408">
        <v>65</v>
      </c>
      <c r="C13" s="409"/>
      <c r="D13" s="410" t="s">
        <v>20</v>
      </c>
      <c r="E13" s="401">
        <f>SUM(E14)</f>
        <v>34751.870000000003</v>
      </c>
      <c r="F13" s="401">
        <v>55960</v>
      </c>
      <c r="G13" s="401">
        <f t="shared" ref="G13" si="3">SUM(G14)</f>
        <v>62121.94</v>
      </c>
      <c r="H13" s="397">
        <f t="shared" si="2"/>
        <v>178.75855313685278</v>
      </c>
      <c r="I13" s="397">
        <f t="shared" si="0"/>
        <v>111.01132952108649</v>
      </c>
      <c r="J13" s="53"/>
      <c r="K13" s="53"/>
      <c r="L13" s="53"/>
      <c r="M13" s="53"/>
      <c r="N13" s="53"/>
      <c r="O13" s="53"/>
      <c r="P13" s="53"/>
      <c r="Q13" s="53"/>
    </row>
    <row r="14" spans="1:17" s="54" customFormat="1" ht="30" x14ac:dyDescent="0.2">
      <c r="A14" s="151"/>
      <c r="B14" s="408">
        <v>652</v>
      </c>
      <c r="C14" s="409"/>
      <c r="D14" s="410" t="s">
        <v>64</v>
      </c>
      <c r="E14" s="401">
        <f>SUM(E15)</f>
        <v>34751.870000000003</v>
      </c>
      <c r="F14" s="401">
        <v>55960</v>
      </c>
      <c r="G14" s="401">
        <f t="shared" ref="G14" si="4">SUM(G15)</f>
        <v>62121.94</v>
      </c>
      <c r="H14" s="397"/>
      <c r="I14" s="397"/>
      <c r="J14" s="53"/>
      <c r="K14" s="53"/>
      <c r="L14" s="53"/>
      <c r="M14" s="53"/>
      <c r="N14" s="53"/>
      <c r="O14" s="53"/>
      <c r="P14" s="53"/>
      <c r="Q14" s="53"/>
    </row>
    <row r="15" spans="1:17" s="56" customFormat="1" ht="30" x14ac:dyDescent="0.2">
      <c r="A15" s="153"/>
      <c r="B15" s="411">
        <v>6526</v>
      </c>
      <c r="C15" s="412"/>
      <c r="D15" s="413" t="s">
        <v>138</v>
      </c>
      <c r="E15" s="405">
        <v>34751.870000000003</v>
      </c>
      <c r="F15" s="405">
        <v>55960</v>
      </c>
      <c r="G15" s="405">
        <v>62121.94</v>
      </c>
      <c r="H15" s="397"/>
      <c r="I15" s="397"/>
      <c r="J15" s="55"/>
      <c r="K15" s="55"/>
      <c r="L15" s="55"/>
      <c r="M15" s="55"/>
      <c r="N15" s="55"/>
      <c r="O15" s="55"/>
      <c r="P15" s="55"/>
      <c r="Q15" s="55"/>
    </row>
    <row r="16" spans="1:17" s="56" customFormat="1" x14ac:dyDescent="0.2">
      <c r="A16" s="176"/>
      <c r="B16" s="408">
        <v>68</v>
      </c>
      <c r="C16" s="409"/>
      <c r="D16" s="414" t="s">
        <v>184</v>
      </c>
      <c r="E16" s="401">
        <v>35.57</v>
      </c>
      <c r="F16" s="401"/>
      <c r="G16" s="401">
        <v>0.31</v>
      </c>
      <c r="H16" s="397"/>
      <c r="I16" s="397"/>
      <c r="J16" s="55"/>
      <c r="K16" s="55"/>
      <c r="L16" s="55"/>
      <c r="M16" s="55"/>
      <c r="N16" s="55"/>
      <c r="O16" s="55"/>
      <c r="P16" s="55"/>
      <c r="Q16" s="55"/>
    </row>
    <row r="17" spans="1:17" s="56" customFormat="1" ht="45" x14ac:dyDescent="0.2">
      <c r="A17" s="176"/>
      <c r="B17" s="408">
        <v>641</v>
      </c>
      <c r="C17" s="409"/>
      <c r="D17" s="414" t="s">
        <v>211</v>
      </c>
      <c r="E17" s="401"/>
      <c r="F17" s="401"/>
      <c r="G17" s="401"/>
      <c r="H17" s="397"/>
      <c r="I17" s="397"/>
      <c r="J17" s="55"/>
      <c r="K17" s="55"/>
      <c r="L17" s="55"/>
      <c r="M17" s="55"/>
      <c r="N17" s="55"/>
      <c r="O17" s="55"/>
      <c r="P17" s="55"/>
      <c r="Q17" s="55"/>
    </row>
    <row r="18" spans="1:17" s="56" customFormat="1" ht="30" x14ac:dyDescent="0.2">
      <c r="A18" s="153"/>
      <c r="B18" s="411">
        <v>641</v>
      </c>
      <c r="C18" s="412"/>
      <c r="D18" s="407" t="s">
        <v>183</v>
      </c>
      <c r="E18" s="405"/>
      <c r="F18" s="405"/>
      <c r="G18" s="405"/>
      <c r="H18" s="397"/>
      <c r="I18" s="397"/>
      <c r="J18" s="55"/>
      <c r="K18" s="55"/>
      <c r="L18" s="55"/>
      <c r="M18" s="55"/>
      <c r="N18" s="55"/>
      <c r="O18" s="55"/>
      <c r="P18" s="55"/>
      <c r="Q18" s="55"/>
    </row>
    <row r="19" spans="1:17" s="56" customFormat="1" x14ac:dyDescent="0.2">
      <c r="A19" s="153"/>
      <c r="B19" s="411">
        <v>6413</v>
      </c>
      <c r="C19" s="412"/>
      <c r="D19" s="407" t="s">
        <v>210</v>
      </c>
      <c r="E19" s="405"/>
      <c r="F19" s="405"/>
      <c r="G19" s="405"/>
      <c r="H19" s="397"/>
      <c r="I19" s="397"/>
      <c r="J19" s="55"/>
      <c r="K19" s="55"/>
      <c r="L19" s="55"/>
      <c r="M19" s="55"/>
      <c r="N19" s="55"/>
      <c r="O19" s="55"/>
      <c r="P19" s="55"/>
      <c r="Q19" s="55"/>
    </row>
    <row r="20" spans="1:17" s="56" customFormat="1" x14ac:dyDescent="0.2">
      <c r="A20" s="153"/>
      <c r="B20" s="411">
        <v>683</v>
      </c>
      <c r="C20" s="412"/>
      <c r="D20" s="407" t="s">
        <v>209</v>
      </c>
      <c r="E20" s="405">
        <v>35.57</v>
      </c>
      <c r="F20" s="405"/>
      <c r="G20" s="405">
        <v>0.31</v>
      </c>
      <c r="H20" s="397"/>
      <c r="I20" s="397"/>
      <c r="J20" s="55"/>
      <c r="K20" s="55"/>
      <c r="L20" s="55"/>
      <c r="M20" s="55"/>
      <c r="N20" s="55"/>
      <c r="O20" s="55"/>
      <c r="P20" s="55"/>
      <c r="Q20" s="55"/>
    </row>
    <row r="21" spans="1:17" s="56" customFormat="1" ht="30" x14ac:dyDescent="0.2">
      <c r="A21" s="155"/>
      <c r="B21" s="156"/>
      <c r="C21" s="157">
        <v>43</v>
      </c>
      <c r="D21" s="158" t="s">
        <v>33</v>
      </c>
      <c r="E21" s="159">
        <f>SUM(E13+E16)</f>
        <v>34787.440000000002</v>
      </c>
      <c r="F21" s="159">
        <f>F13</f>
        <v>55960</v>
      </c>
      <c r="G21" s="159">
        <f>SUM(G13,G16)</f>
        <v>62122.25</v>
      </c>
      <c r="H21" s="524">
        <f t="shared" si="2"/>
        <v>178.57666445130772</v>
      </c>
      <c r="I21" s="524">
        <f t="shared" si="0"/>
        <v>111.01188348820585</v>
      </c>
      <c r="J21" s="55"/>
      <c r="K21" s="55"/>
      <c r="L21" s="55"/>
      <c r="M21" s="55"/>
      <c r="N21" s="55"/>
      <c r="O21" s="55"/>
      <c r="P21" s="55"/>
      <c r="Q21" s="55"/>
    </row>
    <row r="22" spans="1:17" s="575" customFormat="1" x14ac:dyDescent="0.2">
      <c r="A22" s="568"/>
      <c r="B22" s="569">
        <v>64</v>
      </c>
      <c r="C22" s="570"/>
      <c r="D22" s="571" t="s">
        <v>184</v>
      </c>
      <c r="E22" s="572">
        <v>3.98</v>
      </c>
      <c r="F22" s="572"/>
      <c r="G22" s="572">
        <v>0.13</v>
      </c>
      <c r="H22" s="573"/>
      <c r="I22" s="573"/>
      <c r="J22" s="574"/>
      <c r="K22" s="574"/>
      <c r="L22" s="574"/>
      <c r="M22" s="574"/>
      <c r="N22" s="574"/>
      <c r="O22" s="574"/>
      <c r="P22" s="574"/>
      <c r="Q22" s="574"/>
    </row>
    <row r="23" spans="1:17" s="583" customFormat="1" ht="30" x14ac:dyDescent="0.2">
      <c r="A23" s="576"/>
      <c r="B23" s="577">
        <v>641</v>
      </c>
      <c r="C23" s="578"/>
      <c r="D23" s="579" t="s">
        <v>263</v>
      </c>
      <c r="E23" s="580">
        <v>3.98</v>
      </c>
      <c r="F23" s="580"/>
      <c r="G23" s="580">
        <v>0.13</v>
      </c>
      <c r="H23" s="581"/>
      <c r="I23" s="581"/>
      <c r="J23" s="582"/>
      <c r="K23" s="582"/>
      <c r="L23" s="582"/>
      <c r="M23" s="582"/>
      <c r="N23" s="582"/>
      <c r="O23" s="582"/>
      <c r="P23" s="582"/>
      <c r="Q23" s="582"/>
    </row>
    <row r="24" spans="1:17" s="583" customFormat="1" ht="30" x14ac:dyDescent="0.2">
      <c r="A24" s="576"/>
      <c r="B24" s="577">
        <v>6413</v>
      </c>
      <c r="C24" s="578"/>
      <c r="D24" s="579" t="s">
        <v>262</v>
      </c>
      <c r="E24" s="580">
        <v>3.98</v>
      </c>
      <c r="F24" s="580"/>
      <c r="G24" s="580">
        <v>0.13</v>
      </c>
      <c r="H24" s="581"/>
      <c r="I24" s="581"/>
      <c r="J24" s="582"/>
      <c r="K24" s="582"/>
      <c r="L24" s="582"/>
      <c r="M24" s="582"/>
      <c r="N24" s="582"/>
      <c r="O24" s="582"/>
      <c r="P24" s="582"/>
      <c r="Q24" s="582"/>
    </row>
    <row r="25" spans="1:17" s="54" customFormat="1" ht="60" x14ac:dyDescent="0.2">
      <c r="A25" s="151"/>
      <c r="B25" s="398">
        <v>66</v>
      </c>
      <c r="C25" s="399"/>
      <c r="D25" s="400" t="s">
        <v>17</v>
      </c>
      <c r="E25" s="396">
        <v>1196.3599999999999</v>
      </c>
      <c r="F25" s="396">
        <v>3300</v>
      </c>
      <c r="G25" s="396">
        <v>2914.48</v>
      </c>
      <c r="H25" s="397">
        <f t="shared" si="2"/>
        <v>243.61229061486515</v>
      </c>
      <c r="I25" s="397">
        <v>76.900000000000006</v>
      </c>
      <c r="J25" s="53"/>
      <c r="K25" s="53"/>
      <c r="L25" s="53"/>
      <c r="M25" s="53"/>
      <c r="N25" s="53"/>
      <c r="O25" s="53"/>
      <c r="P25" s="53"/>
      <c r="Q25" s="53"/>
    </row>
    <row r="26" spans="1:17" s="54" customFormat="1" ht="45" x14ac:dyDescent="0.2">
      <c r="A26" s="151"/>
      <c r="B26" s="398" t="s">
        <v>143</v>
      </c>
      <c r="C26" s="399"/>
      <c r="D26" s="400" t="s">
        <v>63</v>
      </c>
      <c r="E26" s="396">
        <f>SUM(E28)</f>
        <v>462.4</v>
      </c>
      <c r="F26" s="396"/>
      <c r="G26" s="396">
        <f t="shared" ref="G26" si="5">SUM(G28)</f>
        <v>1168.48</v>
      </c>
      <c r="H26" s="397"/>
      <c r="I26" s="397"/>
      <c r="J26" s="53"/>
      <c r="K26" s="53"/>
      <c r="L26" s="53"/>
      <c r="M26" s="53"/>
      <c r="N26" s="53"/>
      <c r="O26" s="53"/>
      <c r="P26" s="53"/>
      <c r="Q26" s="53"/>
    </row>
    <row r="27" spans="1:17" s="54" customFormat="1" ht="30" x14ac:dyDescent="0.2">
      <c r="A27" s="151"/>
      <c r="B27" s="398" t="s">
        <v>207</v>
      </c>
      <c r="C27" s="399"/>
      <c r="D27" s="400" t="s">
        <v>208</v>
      </c>
      <c r="E27" s="396">
        <v>733.96</v>
      </c>
      <c r="F27" s="396"/>
      <c r="G27" s="396">
        <v>1449</v>
      </c>
      <c r="H27" s="397"/>
      <c r="I27" s="397"/>
      <c r="J27" s="53"/>
      <c r="K27" s="53"/>
      <c r="L27" s="53"/>
      <c r="M27" s="53"/>
      <c r="N27" s="53"/>
      <c r="O27" s="53"/>
      <c r="P27" s="53"/>
      <c r="Q27" s="53"/>
    </row>
    <row r="28" spans="1:17" s="56" customFormat="1" ht="30" x14ac:dyDescent="0.2">
      <c r="A28" s="153"/>
      <c r="B28" s="402" t="s">
        <v>139</v>
      </c>
      <c r="C28" s="430"/>
      <c r="D28" s="404" t="s">
        <v>140</v>
      </c>
      <c r="E28" s="431">
        <v>462.4</v>
      </c>
      <c r="F28" s="431"/>
      <c r="G28" s="431">
        <v>1168.48</v>
      </c>
      <c r="H28" s="397">
        <f t="shared" si="2"/>
        <v>252.69896193771629</v>
      </c>
      <c r="I28" s="397"/>
      <c r="J28" s="55"/>
      <c r="K28" s="55"/>
      <c r="L28" s="55"/>
      <c r="M28" s="55"/>
      <c r="N28" s="55"/>
      <c r="O28" s="55"/>
      <c r="P28" s="55"/>
      <c r="Q28" s="55"/>
    </row>
    <row r="29" spans="1:17" s="61" customFormat="1" x14ac:dyDescent="0.2">
      <c r="A29" s="59"/>
      <c r="B29" s="156"/>
      <c r="C29" s="157" t="s">
        <v>35</v>
      </c>
      <c r="D29" s="158" t="s">
        <v>34</v>
      </c>
      <c r="E29" s="159">
        <v>1200.3399999999999</v>
      </c>
      <c r="F29" s="159">
        <v>3000</v>
      </c>
      <c r="G29" s="159">
        <v>2614.61</v>
      </c>
      <c r="H29" s="525">
        <f t="shared" si="2"/>
        <v>217.82245030574674</v>
      </c>
      <c r="I29" s="525">
        <f t="shared" si="0"/>
        <v>87.15366666666668</v>
      </c>
      <c r="J29" s="60"/>
      <c r="K29" s="60"/>
      <c r="L29" s="60"/>
      <c r="M29" s="60"/>
      <c r="N29" s="60"/>
      <c r="O29" s="60"/>
      <c r="P29" s="60"/>
      <c r="Q29" s="60"/>
    </row>
    <row r="30" spans="1:17" s="70" customFormat="1" ht="90" x14ac:dyDescent="0.2">
      <c r="A30" s="33"/>
      <c r="B30" s="432">
        <v>663</v>
      </c>
      <c r="C30" s="433"/>
      <c r="D30" s="434" t="s">
        <v>145</v>
      </c>
      <c r="E30" s="435">
        <f>SUM(E31)</f>
        <v>0</v>
      </c>
      <c r="F30" s="435">
        <v>300</v>
      </c>
      <c r="G30" s="435">
        <v>300</v>
      </c>
      <c r="H30" s="397"/>
      <c r="I30" s="397"/>
      <c r="J30" s="53"/>
      <c r="K30" s="53"/>
      <c r="L30" s="53"/>
      <c r="M30" s="53"/>
      <c r="N30" s="53"/>
      <c r="O30" s="53"/>
      <c r="P30" s="53"/>
      <c r="Q30" s="53"/>
    </row>
    <row r="31" spans="1:17" s="55" customFormat="1" x14ac:dyDescent="0.2">
      <c r="A31" s="62"/>
      <c r="B31" s="402">
        <v>6631</v>
      </c>
      <c r="C31" s="436"/>
      <c r="D31" s="437" t="s">
        <v>141</v>
      </c>
      <c r="E31" s="438">
        <v>0</v>
      </c>
      <c r="F31" s="438">
        <v>0</v>
      </c>
      <c r="G31" s="438">
        <v>0</v>
      </c>
      <c r="H31" s="397"/>
      <c r="I31" s="397"/>
    </row>
    <row r="32" spans="1:17" s="56" customFormat="1" ht="30.75" customHeight="1" x14ac:dyDescent="0.2">
      <c r="A32" s="155"/>
      <c r="B32" s="156"/>
      <c r="C32" s="157" t="s">
        <v>36</v>
      </c>
      <c r="D32" s="158" t="s">
        <v>37</v>
      </c>
      <c r="E32" s="159">
        <f>SUM(E31)</f>
        <v>0</v>
      </c>
      <c r="F32" s="159">
        <f>F30</f>
        <v>300</v>
      </c>
      <c r="G32" s="159">
        <f>G30</f>
        <v>300</v>
      </c>
      <c r="H32" s="525" t="e">
        <f t="shared" si="2"/>
        <v>#DIV/0!</v>
      </c>
      <c r="I32" s="525">
        <f t="shared" si="0"/>
        <v>100</v>
      </c>
      <c r="J32" s="55"/>
      <c r="K32" s="55"/>
      <c r="L32" s="55"/>
      <c r="M32" s="55"/>
      <c r="N32" s="55"/>
      <c r="O32" s="55"/>
      <c r="P32" s="55"/>
      <c r="Q32" s="55"/>
    </row>
    <row r="33" spans="1:17" s="54" customFormat="1" ht="60" x14ac:dyDescent="0.2">
      <c r="A33" s="57"/>
      <c r="B33" s="419">
        <v>67</v>
      </c>
      <c r="C33" s="420"/>
      <c r="D33" s="421" t="s">
        <v>14</v>
      </c>
      <c r="E33" s="422">
        <v>369333.14</v>
      </c>
      <c r="F33" s="422">
        <v>414275</v>
      </c>
      <c r="G33" s="422">
        <f t="shared" ref="G33" si="6">SUM(G34)</f>
        <v>409087.86</v>
      </c>
      <c r="H33" s="418">
        <f t="shared" si="2"/>
        <v>110.76391899194316</v>
      </c>
      <c r="I33" s="418">
        <f t="shared" si="0"/>
        <v>98.747899342224372</v>
      </c>
      <c r="J33" s="53"/>
      <c r="K33" s="53"/>
      <c r="L33" s="53"/>
      <c r="M33" s="53"/>
      <c r="N33" s="53"/>
      <c r="O33" s="53"/>
      <c r="P33" s="53"/>
      <c r="Q33" s="53"/>
    </row>
    <row r="34" spans="1:17" s="56" customFormat="1" ht="42" customHeight="1" x14ac:dyDescent="0.2">
      <c r="A34" s="57"/>
      <c r="B34" s="419" t="s">
        <v>128</v>
      </c>
      <c r="C34" s="420"/>
      <c r="D34" s="421" t="s">
        <v>62</v>
      </c>
      <c r="E34" s="422">
        <v>369333.14</v>
      </c>
      <c r="F34" s="422"/>
      <c r="G34" s="422">
        <f t="shared" ref="G34" si="7">SUM(G35:G36)</f>
        <v>409087.86</v>
      </c>
      <c r="H34" s="418">
        <f t="shared" si="2"/>
        <v>110.76391899194316</v>
      </c>
      <c r="I34" s="418"/>
      <c r="J34" s="55"/>
      <c r="K34" s="55"/>
      <c r="L34" s="55"/>
      <c r="M34" s="55"/>
      <c r="N34" s="55"/>
      <c r="O34" s="55"/>
      <c r="P34" s="55"/>
      <c r="Q34" s="55"/>
    </row>
    <row r="35" spans="1:17" s="54" customFormat="1" ht="60" x14ac:dyDescent="0.2">
      <c r="A35" s="58"/>
      <c r="B35" s="423" t="s">
        <v>129</v>
      </c>
      <c r="C35" s="440"/>
      <c r="D35" s="425" t="s">
        <v>130</v>
      </c>
      <c r="E35" s="426">
        <v>369333.14</v>
      </c>
      <c r="F35" s="426"/>
      <c r="G35" s="92">
        <v>409087.86</v>
      </c>
      <c r="H35" s="418">
        <f t="shared" si="2"/>
        <v>110.76391899194316</v>
      </c>
      <c r="I35" s="418"/>
      <c r="J35" s="53"/>
      <c r="K35" s="240"/>
      <c r="L35" s="241"/>
      <c r="M35" s="240"/>
      <c r="N35" s="241"/>
      <c r="O35" s="53"/>
      <c r="P35" s="53"/>
      <c r="Q35" s="53"/>
    </row>
    <row r="36" spans="1:17" s="56" customFormat="1" ht="90" x14ac:dyDescent="0.2">
      <c r="A36" s="58"/>
      <c r="B36" s="423" t="s">
        <v>131</v>
      </c>
      <c r="C36" s="440"/>
      <c r="D36" s="425" t="s">
        <v>132</v>
      </c>
      <c r="E36" s="426"/>
      <c r="F36" s="426"/>
      <c r="G36" s="426">
        <v>0</v>
      </c>
      <c r="H36" s="418" t="e">
        <f t="shared" si="2"/>
        <v>#DIV/0!</v>
      </c>
      <c r="I36" s="418"/>
      <c r="J36" s="55"/>
      <c r="K36" s="242"/>
      <c r="L36" s="242"/>
      <c r="M36" s="529"/>
      <c r="N36" s="242"/>
      <c r="O36" s="55"/>
      <c r="P36" s="55"/>
      <c r="Q36" s="55"/>
    </row>
    <row r="37" spans="1:17" s="54" customFormat="1" x14ac:dyDescent="0.2">
      <c r="A37" s="155"/>
      <c r="B37" s="155"/>
      <c r="C37" s="157" t="s">
        <v>38</v>
      </c>
      <c r="D37" s="158" t="s">
        <v>39</v>
      </c>
      <c r="E37" s="159">
        <f>SUM(E33)</f>
        <v>369333.14</v>
      </c>
      <c r="F37" s="159">
        <f>F33</f>
        <v>414275</v>
      </c>
      <c r="G37" s="159">
        <f>SUM(G33)</f>
        <v>409087.86</v>
      </c>
      <c r="H37" s="439">
        <f t="shared" si="2"/>
        <v>110.76391899194316</v>
      </c>
      <c r="I37" s="439">
        <f t="shared" si="0"/>
        <v>98.747899342224372</v>
      </c>
      <c r="J37" s="53"/>
      <c r="K37" s="241"/>
      <c r="L37" s="241"/>
      <c r="M37" s="243"/>
      <c r="N37" s="241"/>
      <c r="O37" s="53"/>
      <c r="P37" s="53"/>
      <c r="Q37" s="53"/>
    </row>
    <row r="38" spans="1:17" s="54" customFormat="1" x14ac:dyDescent="0.2">
      <c r="A38" s="624" t="s">
        <v>60</v>
      </c>
      <c r="B38" s="624"/>
      <c r="C38" s="624"/>
      <c r="D38" s="624"/>
      <c r="E38" s="526">
        <f>SUM(E12,E21,E29,E32,E37)</f>
        <v>407311.76</v>
      </c>
      <c r="F38" s="527">
        <f>SUM(F12,F21,F29,F32,F37)</f>
        <v>482979</v>
      </c>
      <c r="G38" s="526">
        <f>SUM(G12,G21,G29,G32,G37)</f>
        <v>483564.95999999996</v>
      </c>
      <c r="H38" s="528">
        <f t="shared" si="2"/>
        <v>118.72108971270556</v>
      </c>
      <c r="I38" s="528">
        <f t="shared" si="0"/>
        <v>100.12132204505787</v>
      </c>
      <c r="J38" s="53"/>
      <c r="K38" s="241"/>
      <c r="L38" s="241"/>
      <c r="M38" s="240"/>
      <c r="N38" s="241"/>
      <c r="O38" s="53"/>
      <c r="P38" s="53"/>
      <c r="Q38" s="53"/>
    </row>
    <row r="39" spans="1:17" s="54" customFormat="1" x14ac:dyDescent="0.2">
      <c r="A39" s="1"/>
      <c r="B39" s="1"/>
      <c r="C39" s="1"/>
      <c r="D39" s="1"/>
      <c r="E39" s="161"/>
      <c r="F39" s="88"/>
      <c r="G39" s="88"/>
      <c r="H39" s="98"/>
      <c r="I39" s="98"/>
      <c r="J39" s="53"/>
      <c r="K39" s="241"/>
      <c r="L39" s="241"/>
      <c r="M39" s="241"/>
      <c r="N39" s="241"/>
      <c r="O39" s="53"/>
      <c r="P39" s="53"/>
      <c r="Q39" s="53"/>
    </row>
    <row r="40" spans="1:17" s="54" customFormat="1" x14ac:dyDescent="0.2">
      <c r="A40" s="620" t="s">
        <v>84</v>
      </c>
      <c r="B40" s="621"/>
      <c r="C40" s="621"/>
      <c r="D40" s="621"/>
      <c r="E40" s="621"/>
      <c r="F40" s="621"/>
      <c r="G40" s="621"/>
      <c r="H40" s="621"/>
      <c r="I40" s="621"/>
      <c r="J40" s="53"/>
      <c r="K40" s="53"/>
      <c r="L40" s="53"/>
      <c r="M40" s="53"/>
      <c r="N40" s="53"/>
      <c r="O40" s="53"/>
      <c r="P40" s="53"/>
      <c r="Q40" s="53"/>
    </row>
    <row r="41" spans="1:17" s="54" customFormat="1" ht="105" x14ac:dyDescent="0.2">
      <c r="A41" s="530" t="s">
        <v>30</v>
      </c>
      <c r="B41" s="530" t="s">
        <v>124</v>
      </c>
      <c r="C41" s="530" t="s">
        <v>40</v>
      </c>
      <c r="D41" s="531" t="s">
        <v>13</v>
      </c>
      <c r="E41" s="546" t="s">
        <v>86</v>
      </c>
      <c r="F41" s="532" t="s">
        <v>87</v>
      </c>
      <c r="G41" s="532" t="s">
        <v>88</v>
      </c>
      <c r="H41" s="523" t="s">
        <v>100</v>
      </c>
      <c r="I41" s="523" t="s">
        <v>100</v>
      </c>
      <c r="J41" s="53"/>
      <c r="K41" s="53"/>
      <c r="L41" s="53"/>
      <c r="M41" s="53"/>
      <c r="N41" s="53"/>
      <c r="O41" s="53"/>
      <c r="P41" s="53"/>
      <c r="Q41" s="53"/>
    </row>
    <row r="42" spans="1:17" s="54" customFormat="1" x14ac:dyDescent="0.2">
      <c r="A42" s="619">
        <v>1</v>
      </c>
      <c r="B42" s="619"/>
      <c r="C42" s="619"/>
      <c r="D42" s="619"/>
      <c r="E42" s="150">
        <v>2</v>
      </c>
      <c r="F42" s="99">
        <v>3</v>
      </c>
      <c r="G42" s="99">
        <v>4</v>
      </c>
      <c r="H42" s="147" t="s">
        <v>123</v>
      </c>
      <c r="I42" s="109" t="s">
        <v>122</v>
      </c>
      <c r="J42" s="53"/>
      <c r="K42" s="53"/>
      <c r="L42" s="53"/>
      <c r="M42" s="53"/>
      <c r="N42" s="53"/>
      <c r="O42" s="53"/>
      <c r="P42" s="53"/>
      <c r="Q42" s="53"/>
    </row>
    <row r="43" spans="1:17" s="54" customFormat="1" x14ac:dyDescent="0.2">
      <c r="A43" s="441">
        <v>9</v>
      </c>
      <c r="B43" s="441"/>
      <c r="C43" s="441"/>
      <c r="D43" s="416" t="s">
        <v>85</v>
      </c>
      <c r="E43" s="417">
        <f>SUM(E44)</f>
        <v>0</v>
      </c>
      <c r="F43" s="417">
        <f t="shared" ref="F43:G43" si="8">SUM(F44)</f>
        <v>13300</v>
      </c>
      <c r="G43" s="417">
        <f t="shared" si="8"/>
        <v>12029.66</v>
      </c>
      <c r="H43" s="418" t="e">
        <f>SUM(G43/E43*100)</f>
        <v>#DIV/0!</v>
      </c>
      <c r="I43" s="418">
        <f>SUM(G43/F43*100)</f>
        <v>90.448571428571427</v>
      </c>
      <c r="J43" s="53"/>
      <c r="K43" s="53"/>
      <c r="L43" s="53"/>
      <c r="M43" s="53"/>
      <c r="N43" s="53"/>
      <c r="O43" s="53"/>
      <c r="P43" s="53"/>
      <c r="Q43" s="53"/>
    </row>
    <row r="44" spans="1:17" s="54" customFormat="1" x14ac:dyDescent="0.2">
      <c r="A44" s="441"/>
      <c r="B44" s="420">
        <v>92</v>
      </c>
      <c r="C44" s="441"/>
      <c r="D44" s="416" t="s">
        <v>51</v>
      </c>
      <c r="E44" s="417">
        <f>SUM(E45)</f>
        <v>0</v>
      </c>
      <c r="F44" s="417">
        <v>13300</v>
      </c>
      <c r="G44" s="417">
        <v>12029.66</v>
      </c>
      <c r="H44" s="418" t="e">
        <f t="shared" ref="H44:H49" si="9">SUM(G44/E44*100)</f>
        <v>#DIV/0!</v>
      </c>
      <c r="I44" s="418">
        <f t="shared" ref="I44:I48" si="10">SUM(G44/F44*100)</f>
        <v>90.448571428571427</v>
      </c>
      <c r="J44" s="53"/>
      <c r="K44" s="53"/>
      <c r="L44" s="53"/>
      <c r="M44" s="53"/>
      <c r="N44" s="53"/>
      <c r="O44" s="53"/>
      <c r="P44" s="53"/>
      <c r="Q44" s="53"/>
    </row>
    <row r="45" spans="1:17" s="54" customFormat="1" ht="30" x14ac:dyDescent="0.2">
      <c r="A45" s="441"/>
      <c r="B45" s="420">
        <v>922</v>
      </c>
      <c r="C45" s="441"/>
      <c r="D45" s="533" t="s">
        <v>152</v>
      </c>
      <c r="E45" s="417">
        <f>SUM(E46)</f>
        <v>0</v>
      </c>
      <c r="F45" s="417"/>
      <c r="G45" s="417"/>
      <c r="H45" s="418" t="e">
        <f t="shared" si="9"/>
        <v>#DIV/0!</v>
      </c>
      <c r="I45" s="418"/>
      <c r="J45" s="53"/>
      <c r="K45" s="53"/>
      <c r="L45" s="53"/>
      <c r="M45" s="53"/>
      <c r="N45" s="53"/>
      <c r="O45" s="53"/>
      <c r="P45" s="53"/>
      <c r="Q45" s="53"/>
    </row>
    <row r="46" spans="1:17" s="54" customFormat="1" x14ac:dyDescent="0.2">
      <c r="A46" s="534"/>
      <c r="B46" s="440">
        <v>9221</v>
      </c>
      <c r="C46" s="534"/>
      <c r="D46" s="535" t="s">
        <v>153</v>
      </c>
      <c r="E46" s="170">
        <f>SUM(E47:E49)</f>
        <v>0</v>
      </c>
      <c r="F46" s="170"/>
      <c r="G46" s="170"/>
      <c r="H46" s="536" t="e">
        <f t="shared" si="9"/>
        <v>#DIV/0!</v>
      </c>
      <c r="I46" s="536"/>
      <c r="J46" s="53"/>
      <c r="K46" s="53"/>
      <c r="L46" s="53"/>
      <c r="M46" s="53"/>
      <c r="N46" s="53"/>
      <c r="O46" s="53"/>
      <c r="P46" s="53"/>
      <c r="Q46" s="53"/>
    </row>
    <row r="47" spans="1:17" s="54" customFormat="1" x14ac:dyDescent="0.2">
      <c r="A47" s="537"/>
      <c r="B47" s="538"/>
      <c r="C47" s="537" t="s">
        <v>58</v>
      </c>
      <c r="D47" s="539" t="s">
        <v>53</v>
      </c>
      <c r="E47" s="540">
        <v>0</v>
      </c>
      <c r="F47" s="540"/>
      <c r="G47" s="540"/>
      <c r="H47" s="541" t="e">
        <f t="shared" si="9"/>
        <v>#DIV/0!</v>
      </c>
      <c r="I47" s="541"/>
      <c r="J47" s="53"/>
      <c r="K47" s="53"/>
      <c r="L47" s="53"/>
      <c r="M47" s="53"/>
      <c r="N47" s="53"/>
      <c r="O47" s="53"/>
      <c r="P47" s="53"/>
      <c r="Q47" s="53"/>
    </row>
    <row r="48" spans="1:17" s="54" customFormat="1" x14ac:dyDescent="0.2">
      <c r="A48" s="542"/>
      <c r="B48" s="543"/>
      <c r="C48" s="542" t="s">
        <v>59</v>
      </c>
      <c r="D48" s="544" t="s">
        <v>56</v>
      </c>
      <c r="E48" s="160">
        <v>0</v>
      </c>
      <c r="F48" s="160">
        <v>13300</v>
      </c>
      <c r="G48" s="160">
        <v>12029.66</v>
      </c>
      <c r="H48" s="545" t="e">
        <f t="shared" si="9"/>
        <v>#DIV/0!</v>
      </c>
      <c r="I48" s="545">
        <f t="shared" si="10"/>
        <v>90.448571428571427</v>
      </c>
      <c r="J48" s="53"/>
      <c r="K48" s="53"/>
      <c r="L48" s="53"/>
      <c r="M48" s="53"/>
      <c r="N48" s="53"/>
      <c r="O48" s="53"/>
      <c r="P48" s="53"/>
      <c r="Q48" s="53"/>
    </row>
    <row r="49" spans="1:17" s="54" customFormat="1" x14ac:dyDescent="0.2">
      <c r="A49" s="3"/>
      <c r="B49" s="538"/>
      <c r="C49" s="537" t="s">
        <v>125</v>
      </c>
      <c r="D49" s="539" t="s">
        <v>126</v>
      </c>
      <c r="E49" s="540">
        <v>0</v>
      </c>
      <c r="F49" s="540"/>
      <c r="G49" s="540">
        <v>0</v>
      </c>
      <c r="H49" s="541" t="e">
        <f t="shared" si="9"/>
        <v>#DIV/0!</v>
      </c>
      <c r="I49" s="541"/>
      <c r="J49" s="53"/>
      <c r="K49" s="53"/>
      <c r="L49" s="53"/>
      <c r="M49" s="53"/>
      <c r="N49" s="53"/>
      <c r="O49" s="53"/>
      <c r="P49" s="53"/>
      <c r="Q49" s="53"/>
    </row>
    <row r="50" spans="1:17" s="54" customFormat="1" x14ac:dyDescent="0.2">
      <c r="A50" s="1"/>
      <c r="B50" s="1"/>
      <c r="C50" s="1"/>
      <c r="D50" s="1"/>
      <c r="E50" s="161"/>
      <c r="F50" s="88"/>
      <c r="G50" s="88"/>
      <c r="H50" s="98"/>
      <c r="I50" s="98"/>
      <c r="J50" s="53"/>
      <c r="K50" s="53"/>
      <c r="L50" s="53"/>
      <c r="M50" s="53"/>
      <c r="N50" s="53"/>
      <c r="O50" s="53"/>
      <c r="P50" s="53"/>
      <c r="Q50" s="53"/>
    </row>
    <row r="51" spans="1:17" s="54" customFormat="1" x14ac:dyDescent="0.2">
      <c r="A51" s="61"/>
      <c r="B51" s="1"/>
      <c r="C51" s="1"/>
      <c r="D51" s="1"/>
      <c r="E51" s="162"/>
      <c r="F51" s="89"/>
      <c r="G51" s="89"/>
      <c r="H51" s="98"/>
      <c r="I51" s="98"/>
      <c r="J51" s="53"/>
      <c r="K51" s="53"/>
      <c r="L51" s="53"/>
      <c r="M51" s="53"/>
      <c r="N51" s="53"/>
      <c r="O51" s="53"/>
      <c r="P51" s="53"/>
      <c r="Q51" s="53"/>
    </row>
    <row r="52" spans="1:17" s="56" customFormat="1" ht="15.75" customHeight="1" x14ac:dyDescent="0.2">
      <c r="A52" s="622" t="s">
        <v>44</v>
      </c>
      <c r="B52" s="623"/>
      <c r="C52" s="623"/>
      <c r="D52" s="623"/>
      <c r="E52" s="623"/>
      <c r="F52" s="623"/>
      <c r="G52" s="623"/>
      <c r="H52" s="623"/>
      <c r="I52" s="623"/>
      <c r="J52" s="55"/>
      <c r="K52" s="55"/>
      <c r="L52" s="55"/>
      <c r="M52" s="55"/>
      <c r="N52" s="55"/>
      <c r="O52" s="55"/>
      <c r="P52" s="55"/>
      <c r="Q52" s="55"/>
    </row>
    <row r="53" spans="1:17" s="54" customFormat="1" ht="105" x14ac:dyDescent="0.2">
      <c r="A53" s="530" t="s">
        <v>30</v>
      </c>
      <c r="B53" s="530" t="s">
        <v>124</v>
      </c>
      <c r="C53" s="530" t="s">
        <v>40</v>
      </c>
      <c r="D53" s="547" t="s">
        <v>13</v>
      </c>
      <c r="E53" s="522" t="s">
        <v>86</v>
      </c>
      <c r="F53" s="523" t="s">
        <v>87</v>
      </c>
      <c r="G53" s="523" t="s">
        <v>88</v>
      </c>
      <c r="H53" s="523" t="s">
        <v>100</v>
      </c>
      <c r="I53" s="523" t="s">
        <v>100</v>
      </c>
      <c r="J53" s="53"/>
      <c r="K53" s="53"/>
      <c r="L53" s="53"/>
      <c r="M53" s="53"/>
      <c r="N53" s="53"/>
      <c r="O53" s="53"/>
      <c r="P53" s="53"/>
      <c r="Q53" s="53"/>
    </row>
    <row r="54" spans="1:17" s="54" customFormat="1" x14ac:dyDescent="0.2">
      <c r="A54" s="619">
        <v>1</v>
      </c>
      <c r="B54" s="619"/>
      <c r="C54" s="619"/>
      <c r="D54" s="619"/>
      <c r="E54" s="442">
        <v>2</v>
      </c>
      <c r="F54" s="169">
        <v>3</v>
      </c>
      <c r="G54" s="177">
        <v>4</v>
      </c>
      <c r="H54" s="147" t="s">
        <v>123</v>
      </c>
      <c r="I54" s="109" t="s">
        <v>122</v>
      </c>
      <c r="J54" s="53"/>
      <c r="K54" s="53"/>
      <c r="L54" s="53"/>
      <c r="M54" s="53"/>
      <c r="N54" s="53"/>
      <c r="O54" s="53"/>
      <c r="P54" s="53"/>
      <c r="Q54" s="53"/>
    </row>
    <row r="55" spans="1:17" s="54" customFormat="1" x14ac:dyDescent="0.2">
      <c r="A55" s="48">
        <v>3</v>
      </c>
      <c r="B55" s="467" t="s">
        <v>177</v>
      </c>
      <c r="C55" s="468"/>
      <c r="D55" s="469" t="s">
        <v>43</v>
      </c>
      <c r="E55" s="470">
        <v>366969.51</v>
      </c>
      <c r="F55" s="470">
        <v>414275</v>
      </c>
      <c r="G55" s="470">
        <v>402591.53</v>
      </c>
      <c r="H55" s="166">
        <f t="shared" ref="H55:H161" si="11">SUM(G55/E55*100)</f>
        <v>109.70707893415997</v>
      </c>
      <c r="I55" s="166">
        <f t="shared" ref="I55:I161" si="12">SUM(G55/F55*100)</f>
        <v>97.17977913221894</v>
      </c>
      <c r="J55" s="53"/>
      <c r="K55" s="53"/>
      <c r="L55" s="53"/>
      <c r="M55" s="53"/>
      <c r="N55" s="53"/>
      <c r="O55" s="53"/>
      <c r="P55" s="53"/>
      <c r="Q55" s="53"/>
    </row>
    <row r="56" spans="1:17" s="54" customFormat="1" x14ac:dyDescent="0.2">
      <c r="A56" s="34"/>
      <c r="B56" s="471">
        <v>31</v>
      </c>
      <c r="C56" s="472"/>
      <c r="D56" s="473" t="s">
        <v>15</v>
      </c>
      <c r="E56" s="474">
        <f>SUM(E57,E59,E61)</f>
        <v>298631.61</v>
      </c>
      <c r="F56" s="474">
        <v>337420</v>
      </c>
      <c r="G56" s="474">
        <f>SUM(G57,G59,G61)</f>
        <v>325739.81</v>
      </c>
      <c r="H56" s="475">
        <f t="shared" si="11"/>
        <v>109.07747173850753</v>
      </c>
      <c r="I56" s="475">
        <f t="shared" si="12"/>
        <v>96.538382431391142</v>
      </c>
      <c r="J56" s="53"/>
      <c r="K56" s="53"/>
      <c r="L56" s="53"/>
      <c r="M56" s="53"/>
      <c r="N56" s="53"/>
      <c r="O56" s="53"/>
      <c r="P56" s="53"/>
      <c r="Q56" s="53"/>
    </row>
    <row r="57" spans="1:17" s="56" customFormat="1" x14ac:dyDescent="0.2">
      <c r="A57" s="33"/>
      <c r="B57" s="476">
        <v>311</v>
      </c>
      <c r="C57" s="424"/>
      <c r="D57" s="427" t="s">
        <v>68</v>
      </c>
      <c r="E57" s="477">
        <f>SUM(E58)</f>
        <v>236887.97</v>
      </c>
      <c r="F57" s="477"/>
      <c r="G57" s="477">
        <f>SUM(G58)</f>
        <v>253011.13</v>
      </c>
      <c r="H57" s="166">
        <f t="shared" si="11"/>
        <v>106.8062384088141</v>
      </c>
      <c r="I57" s="166"/>
      <c r="J57" s="55"/>
      <c r="K57" s="55"/>
      <c r="L57" s="55"/>
      <c r="M57" s="55"/>
      <c r="N57" s="55"/>
      <c r="O57" s="55"/>
      <c r="P57" s="55"/>
      <c r="Q57" s="55"/>
    </row>
    <row r="58" spans="1:17" s="64" customFormat="1" x14ac:dyDescent="0.2">
      <c r="A58" s="35"/>
      <c r="B58" s="478">
        <v>3111</v>
      </c>
      <c r="C58" s="424"/>
      <c r="D58" s="424" t="s">
        <v>89</v>
      </c>
      <c r="E58" s="479">
        <v>236887.97</v>
      </c>
      <c r="F58" s="166"/>
      <c r="G58" s="166">
        <v>253011.13</v>
      </c>
      <c r="H58" s="477">
        <f t="shared" si="11"/>
        <v>106.8062384088141</v>
      </c>
      <c r="I58" s="477"/>
      <c r="J58" s="63"/>
      <c r="K58" s="63"/>
      <c r="L58" s="63"/>
      <c r="M58" s="63"/>
      <c r="N58" s="63"/>
      <c r="O58" s="63"/>
      <c r="P58" s="63"/>
      <c r="Q58" s="63"/>
    </row>
    <row r="59" spans="1:17" s="64" customFormat="1" ht="30" x14ac:dyDescent="0.2">
      <c r="A59" s="35"/>
      <c r="B59" s="480" t="s">
        <v>174</v>
      </c>
      <c r="C59" s="424"/>
      <c r="D59" s="481" t="s">
        <v>70</v>
      </c>
      <c r="E59" s="482">
        <f>E60</f>
        <v>24859.62</v>
      </c>
      <c r="F59" s="166"/>
      <c r="G59" s="477">
        <f>G60</f>
        <v>33145.64</v>
      </c>
      <c r="H59" s="477">
        <f t="shared" si="11"/>
        <v>133.33124158776363</v>
      </c>
      <c r="I59" s="477"/>
      <c r="J59" s="63"/>
      <c r="K59" s="63"/>
      <c r="L59" s="63"/>
      <c r="M59" s="63"/>
      <c r="N59" s="63"/>
      <c r="O59" s="63"/>
      <c r="P59" s="63"/>
      <c r="Q59" s="63"/>
    </row>
    <row r="60" spans="1:17" s="64" customFormat="1" ht="30" x14ac:dyDescent="0.2">
      <c r="A60" s="35"/>
      <c r="B60" s="478" t="s">
        <v>101</v>
      </c>
      <c r="C60" s="424"/>
      <c r="D60" s="483" t="s">
        <v>70</v>
      </c>
      <c r="E60" s="479">
        <v>24859.62</v>
      </c>
      <c r="F60" s="166"/>
      <c r="G60" s="166">
        <v>33145.64</v>
      </c>
      <c r="H60" s="477">
        <f t="shared" si="11"/>
        <v>133.33124158776363</v>
      </c>
      <c r="I60" s="477"/>
      <c r="J60" s="63"/>
      <c r="K60" s="63"/>
      <c r="L60" s="63"/>
      <c r="M60" s="63"/>
      <c r="N60" s="63"/>
      <c r="O60" s="63"/>
      <c r="P60" s="63"/>
      <c r="Q60" s="63"/>
    </row>
    <row r="61" spans="1:17" s="64" customFormat="1" x14ac:dyDescent="0.2">
      <c r="A61" s="33"/>
      <c r="B61" s="419">
        <v>313</v>
      </c>
      <c r="C61" s="427"/>
      <c r="D61" s="427" t="s">
        <v>69</v>
      </c>
      <c r="E61" s="167">
        <f>SUM(E62:E63)</f>
        <v>36884.019999999997</v>
      </c>
      <c r="F61" s="167"/>
      <c r="G61" s="167">
        <f>SUM(G62:G63)</f>
        <v>39583.040000000001</v>
      </c>
      <c r="H61" s="166">
        <f t="shared" si="11"/>
        <v>107.31758631515764</v>
      </c>
      <c r="I61" s="484"/>
      <c r="J61" s="63"/>
      <c r="K61" s="63"/>
      <c r="L61" s="63"/>
      <c r="M61" s="63"/>
      <c r="N61" s="63"/>
      <c r="O61" s="63"/>
      <c r="P61" s="63"/>
      <c r="Q61" s="63"/>
    </row>
    <row r="62" spans="1:17" s="54" customFormat="1" x14ac:dyDescent="0.2">
      <c r="A62" s="35"/>
      <c r="B62" s="423">
        <v>3132</v>
      </c>
      <c r="C62" s="424"/>
      <c r="D62" s="424" t="s">
        <v>90</v>
      </c>
      <c r="E62" s="479">
        <v>36884.019999999997</v>
      </c>
      <c r="F62" s="168"/>
      <c r="G62" s="168">
        <v>39583.040000000001</v>
      </c>
      <c r="H62" s="166">
        <f t="shared" si="11"/>
        <v>107.31758631515764</v>
      </c>
      <c r="I62" s="484"/>
      <c r="J62" s="53"/>
      <c r="K62" s="53"/>
      <c r="L62" s="53"/>
      <c r="M62" s="53"/>
      <c r="N62" s="53"/>
      <c r="O62" s="53"/>
      <c r="P62" s="53"/>
      <c r="Q62" s="53"/>
    </row>
    <row r="63" spans="1:17" s="56" customFormat="1" ht="60" x14ac:dyDescent="0.2">
      <c r="A63" s="35"/>
      <c r="B63" s="423">
        <v>3133</v>
      </c>
      <c r="C63" s="424"/>
      <c r="D63" s="485" t="s">
        <v>91</v>
      </c>
      <c r="E63" s="168">
        <v>0</v>
      </c>
      <c r="F63" s="168"/>
      <c r="G63" s="168">
        <f>SUM(POSEBNI_DIO_!D18)</f>
        <v>0</v>
      </c>
      <c r="H63" s="166" t="e">
        <f t="shared" si="11"/>
        <v>#DIV/0!</v>
      </c>
      <c r="I63" s="166"/>
      <c r="J63" s="55"/>
      <c r="K63" s="55"/>
      <c r="L63" s="55"/>
      <c r="M63" s="55"/>
      <c r="N63" s="55"/>
      <c r="O63" s="55"/>
      <c r="P63" s="55"/>
      <c r="Q63" s="55"/>
    </row>
    <row r="64" spans="1:17" s="54" customFormat="1" x14ac:dyDescent="0.2">
      <c r="A64" s="34"/>
      <c r="B64" s="471">
        <v>32</v>
      </c>
      <c r="C64" s="472"/>
      <c r="D64" s="473" t="s">
        <v>16</v>
      </c>
      <c r="E64" s="474">
        <f>SUM(E65,E69,E75,E85,E87)</f>
        <v>67410.05</v>
      </c>
      <c r="F64" s="474">
        <v>75660</v>
      </c>
      <c r="G64" s="474">
        <v>75656.73</v>
      </c>
      <c r="H64" s="475">
        <f t="shared" si="11"/>
        <v>112.23360611659537</v>
      </c>
      <c r="I64" s="475">
        <f t="shared" si="12"/>
        <v>99.995678033306888</v>
      </c>
      <c r="J64" s="53"/>
      <c r="K64" s="53"/>
      <c r="L64" s="53"/>
      <c r="M64" s="53"/>
      <c r="N64" s="53"/>
      <c r="O64" s="53"/>
      <c r="P64" s="53"/>
      <c r="Q64" s="53"/>
    </row>
    <row r="65" spans="1:17" s="54" customFormat="1" x14ac:dyDescent="0.2">
      <c r="A65" s="33"/>
      <c r="B65" s="476">
        <v>321</v>
      </c>
      <c r="C65" s="427"/>
      <c r="D65" s="427" t="s">
        <v>71</v>
      </c>
      <c r="E65" s="477">
        <f>SUM(E66:E68)</f>
        <v>9129.9500000000007</v>
      </c>
      <c r="F65" s="477"/>
      <c r="G65" s="477">
        <f>SUM(G66:G68)</f>
        <v>7768.15</v>
      </c>
      <c r="H65" s="166">
        <f t="shared" si="11"/>
        <v>85.08425566405073</v>
      </c>
      <c r="I65" s="166" t="e">
        <f t="shared" si="12"/>
        <v>#DIV/0!</v>
      </c>
      <c r="J65" s="53"/>
      <c r="K65" s="53"/>
      <c r="L65" s="53"/>
      <c r="M65" s="53"/>
      <c r="N65" s="53"/>
      <c r="O65" s="53"/>
      <c r="P65" s="53"/>
      <c r="Q65" s="53"/>
    </row>
    <row r="66" spans="1:17" s="66" customFormat="1" x14ac:dyDescent="0.2">
      <c r="A66" s="35"/>
      <c r="B66" s="478" t="s">
        <v>92</v>
      </c>
      <c r="C66" s="424"/>
      <c r="D66" s="424" t="s">
        <v>93</v>
      </c>
      <c r="E66" s="479">
        <v>1412.68</v>
      </c>
      <c r="F66" s="166"/>
      <c r="G66" s="166">
        <v>1234.6500000000001</v>
      </c>
      <c r="H66" s="166">
        <f t="shared" si="11"/>
        <v>87.397712149956121</v>
      </c>
      <c r="I66" s="166"/>
      <c r="J66" s="65"/>
      <c r="K66" s="65"/>
      <c r="L66" s="65"/>
      <c r="M66" s="65"/>
      <c r="N66" s="65"/>
      <c r="O66" s="65"/>
      <c r="P66" s="65"/>
      <c r="Q66" s="65"/>
    </row>
    <row r="67" spans="1:17" s="54" customFormat="1" ht="45" x14ac:dyDescent="0.2">
      <c r="A67" s="35"/>
      <c r="B67" s="478" t="s">
        <v>94</v>
      </c>
      <c r="C67" s="424"/>
      <c r="D67" s="485" t="s">
        <v>75</v>
      </c>
      <c r="E67" s="479">
        <v>7465.1</v>
      </c>
      <c r="F67" s="166"/>
      <c r="G67" s="166">
        <v>6533.5</v>
      </c>
      <c r="H67" s="486">
        <f t="shared" si="11"/>
        <v>87.520595839305557</v>
      </c>
      <c r="I67" s="486"/>
      <c r="J67" s="53"/>
      <c r="K67" s="53"/>
      <c r="L67" s="53"/>
      <c r="M67" s="53"/>
      <c r="N67" s="53"/>
      <c r="O67" s="53"/>
      <c r="P67" s="53"/>
      <c r="Q67" s="53"/>
    </row>
    <row r="68" spans="1:17" s="54" customFormat="1" ht="31.5" x14ac:dyDescent="0.2">
      <c r="A68" s="35"/>
      <c r="B68" s="478" t="s">
        <v>176</v>
      </c>
      <c r="C68" s="424"/>
      <c r="D68" s="487" t="s">
        <v>157</v>
      </c>
      <c r="E68" s="479">
        <v>252.17</v>
      </c>
      <c r="F68" s="166"/>
      <c r="G68" s="166"/>
      <c r="H68" s="486">
        <f t="shared" si="11"/>
        <v>0</v>
      </c>
      <c r="I68" s="486"/>
      <c r="J68" s="53"/>
      <c r="K68" s="53"/>
      <c r="L68" s="53"/>
      <c r="M68" s="53"/>
      <c r="N68" s="53"/>
      <c r="O68" s="53"/>
      <c r="P68" s="53"/>
      <c r="Q68" s="53"/>
    </row>
    <row r="69" spans="1:17" s="54" customFormat="1" ht="30" x14ac:dyDescent="0.2">
      <c r="A69" s="35"/>
      <c r="B69" s="488">
        <v>322</v>
      </c>
      <c r="C69" s="489"/>
      <c r="D69" s="481" t="s">
        <v>72</v>
      </c>
      <c r="E69" s="482">
        <f>SUM(E70:E74)</f>
        <v>13933.25</v>
      </c>
      <c r="F69" s="477"/>
      <c r="G69" s="477">
        <f>SUM(G70:G74)</f>
        <v>13744.98</v>
      </c>
      <c r="H69" s="486">
        <f t="shared" si="11"/>
        <v>98.648771822797983</v>
      </c>
      <c r="I69" s="490"/>
      <c r="J69" s="53"/>
      <c r="K69" s="53"/>
      <c r="L69" s="53"/>
      <c r="M69" s="53"/>
      <c r="N69" s="53"/>
      <c r="O69" s="53"/>
      <c r="P69" s="53"/>
      <c r="Q69" s="53"/>
    </row>
    <row r="70" spans="1:17" s="54" customFormat="1" ht="45" x14ac:dyDescent="0.2">
      <c r="A70" s="35"/>
      <c r="B70" s="491">
        <v>3221</v>
      </c>
      <c r="C70" s="424"/>
      <c r="D70" s="492" t="s">
        <v>77</v>
      </c>
      <c r="E70" s="479">
        <v>4093.39</v>
      </c>
      <c r="F70" s="166"/>
      <c r="G70" s="493">
        <v>5094.92</v>
      </c>
      <c r="H70" s="486">
        <f t="shared" si="11"/>
        <v>124.46700656424139</v>
      </c>
      <c r="I70" s="486"/>
      <c r="J70" s="53"/>
      <c r="K70" s="53"/>
      <c r="L70" s="53"/>
      <c r="M70" s="53"/>
      <c r="N70" s="53"/>
      <c r="O70" s="53"/>
      <c r="P70" s="53"/>
      <c r="Q70" s="53"/>
    </row>
    <row r="71" spans="1:17" s="54" customFormat="1" x14ac:dyDescent="0.2">
      <c r="A71" s="35"/>
      <c r="B71" s="491">
        <v>3222</v>
      </c>
      <c r="C71" s="424"/>
      <c r="D71" s="565" t="s">
        <v>212</v>
      </c>
      <c r="E71" s="479"/>
      <c r="F71" s="166"/>
      <c r="G71" s="493"/>
      <c r="H71" s="486"/>
      <c r="I71" s="486"/>
      <c r="J71" s="53"/>
      <c r="K71" s="53"/>
      <c r="L71" s="53"/>
      <c r="M71" s="53"/>
      <c r="N71" s="53"/>
      <c r="O71" s="53"/>
      <c r="P71" s="53"/>
      <c r="Q71" s="53"/>
    </row>
    <row r="72" spans="1:17" s="54" customFormat="1" x14ac:dyDescent="0.2">
      <c r="A72" s="35"/>
      <c r="B72" s="491">
        <v>3223</v>
      </c>
      <c r="C72" s="424"/>
      <c r="D72" s="492" t="s">
        <v>97</v>
      </c>
      <c r="E72" s="479">
        <v>7926.18</v>
      </c>
      <c r="F72" s="166"/>
      <c r="G72" s="493">
        <v>7989.13</v>
      </c>
      <c r="H72" s="486">
        <f t="shared" si="11"/>
        <v>100.79420351291542</v>
      </c>
      <c r="I72" s="486"/>
      <c r="J72" s="53"/>
      <c r="K72" s="53"/>
      <c r="L72" s="53"/>
      <c r="M72" s="53"/>
      <c r="N72" s="53"/>
      <c r="O72" s="53"/>
      <c r="P72" s="53"/>
      <c r="Q72" s="53"/>
    </row>
    <row r="73" spans="1:17" s="54" customFormat="1" ht="45" x14ac:dyDescent="0.2">
      <c r="A73" s="35"/>
      <c r="B73" s="491">
        <v>3224</v>
      </c>
      <c r="C73" s="424"/>
      <c r="D73" s="492" t="s">
        <v>99</v>
      </c>
      <c r="E73" s="479">
        <v>358.77</v>
      </c>
      <c r="F73" s="166"/>
      <c r="G73" s="493"/>
      <c r="H73" s="486">
        <f t="shared" si="11"/>
        <v>0</v>
      </c>
      <c r="I73" s="486"/>
      <c r="J73" s="53"/>
      <c r="K73" s="53"/>
      <c r="L73" s="53"/>
      <c r="M73" s="53"/>
      <c r="N73" s="53"/>
      <c r="O73" s="53"/>
      <c r="P73" s="53"/>
      <c r="Q73" s="53"/>
    </row>
    <row r="74" spans="1:17" s="54" customFormat="1" ht="30" x14ac:dyDescent="0.2">
      <c r="A74" s="35"/>
      <c r="B74" s="491">
        <v>3225</v>
      </c>
      <c r="C74" s="424"/>
      <c r="D74" s="492" t="s">
        <v>76</v>
      </c>
      <c r="E74" s="479">
        <v>1554.91</v>
      </c>
      <c r="F74" s="166"/>
      <c r="G74" s="493">
        <v>660.93</v>
      </c>
      <c r="H74" s="486">
        <f t="shared" si="11"/>
        <v>42.505997131666781</v>
      </c>
      <c r="I74" s="486"/>
      <c r="J74" s="53"/>
      <c r="K74" s="53"/>
      <c r="L74" s="53"/>
      <c r="M74" s="53"/>
      <c r="N74" s="53"/>
      <c r="O74" s="53"/>
      <c r="P74" s="53"/>
      <c r="Q74" s="53"/>
    </row>
    <row r="75" spans="1:17" s="54" customFormat="1" x14ac:dyDescent="0.2">
      <c r="A75" s="35"/>
      <c r="B75" s="494">
        <v>323</v>
      </c>
      <c r="C75" s="424"/>
      <c r="D75" s="481" t="s">
        <v>66</v>
      </c>
      <c r="E75" s="482">
        <f>SUM(E76:E84)</f>
        <v>38378.46</v>
      </c>
      <c r="F75" s="477"/>
      <c r="G75" s="477">
        <v>47483.14</v>
      </c>
      <c r="H75" s="486">
        <f t="shared" si="11"/>
        <v>123.72341151781494</v>
      </c>
      <c r="I75" s="486"/>
      <c r="J75" s="53"/>
      <c r="K75" s="53"/>
      <c r="L75" s="53"/>
      <c r="M75" s="53"/>
      <c r="N75" s="53"/>
      <c r="O75" s="53"/>
      <c r="P75" s="53"/>
      <c r="Q75" s="53"/>
    </row>
    <row r="76" spans="1:17" s="54" customFormat="1" ht="45" x14ac:dyDescent="0.2">
      <c r="A76" s="35"/>
      <c r="B76" s="491">
        <v>3231</v>
      </c>
      <c r="C76" s="424"/>
      <c r="D76" s="495" t="s">
        <v>158</v>
      </c>
      <c r="E76" s="479">
        <v>1922.63</v>
      </c>
      <c r="F76" s="166"/>
      <c r="G76" s="493">
        <v>1974.01</v>
      </c>
      <c r="H76" s="486">
        <f t="shared" si="11"/>
        <v>102.67238106135865</v>
      </c>
      <c r="I76" s="486"/>
      <c r="J76" s="53"/>
      <c r="K76" s="53"/>
      <c r="L76" s="53"/>
      <c r="M76" s="53"/>
      <c r="N76" s="53"/>
      <c r="O76" s="53"/>
      <c r="P76" s="53"/>
      <c r="Q76" s="53"/>
    </row>
    <row r="77" spans="1:17" s="54" customFormat="1" ht="45" x14ac:dyDescent="0.2">
      <c r="A77" s="35"/>
      <c r="B77" s="491">
        <v>3232</v>
      </c>
      <c r="C77" s="424"/>
      <c r="D77" s="495" t="s">
        <v>159</v>
      </c>
      <c r="E77" s="479">
        <v>2338.2800000000002</v>
      </c>
      <c r="F77" s="166"/>
      <c r="G77" s="493">
        <v>2081.66</v>
      </c>
      <c r="H77" s="486">
        <f t="shared" si="11"/>
        <v>89.025266435157462</v>
      </c>
      <c r="I77" s="486"/>
      <c r="J77" s="53"/>
      <c r="K77" s="53"/>
      <c r="L77" s="53"/>
      <c r="M77" s="53"/>
      <c r="N77" s="53"/>
      <c r="O77" s="53"/>
      <c r="P77" s="53"/>
      <c r="Q77" s="53"/>
    </row>
    <row r="78" spans="1:17" s="54" customFormat="1" ht="30" x14ac:dyDescent="0.2">
      <c r="A78" s="35"/>
      <c r="B78" s="491">
        <v>3233</v>
      </c>
      <c r="C78" s="424"/>
      <c r="D78" s="495" t="s">
        <v>160</v>
      </c>
      <c r="E78" s="479"/>
      <c r="F78" s="166"/>
      <c r="G78" s="493">
        <v>958.78</v>
      </c>
      <c r="H78" s="486" t="e">
        <f t="shared" si="11"/>
        <v>#DIV/0!</v>
      </c>
      <c r="I78" s="486"/>
      <c r="J78" s="53"/>
      <c r="K78" s="53"/>
      <c r="L78" s="53"/>
      <c r="M78" s="53"/>
      <c r="N78" s="53"/>
      <c r="O78" s="53"/>
      <c r="P78" s="53"/>
      <c r="Q78" s="53"/>
    </row>
    <row r="79" spans="1:17" s="54" customFormat="1" x14ac:dyDescent="0.2">
      <c r="A79" s="35"/>
      <c r="B79" s="491">
        <v>3234</v>
      </c>
      <c r="C79" s="424"/>
      <c r="D79" s="495" t="s">
        <v>107</v>
      </c>
      <c r="E79" s="479">
        <v>1191.1300000000001</v>
      </c>
      <c r="F79" s="166"/>
      <c r="G79" s="493">
        <v>1667.96</v>
      </c>
      <c r="H79" s="486">
        <f t="shared" si="11"/>
        <v>140.03173457137339</v>
      </c>
      <c r="I79" s="486"/>
      <c r="J79" s="53"/>
      <c r="K79" s="53"/>
      <c r="L79" s="53"/>
      <c r="M79" s="53"/>
      <c r="N79" s="53"/>
      <c r="O79" s="53"/>
      <c r="P79" s="53"/>
      <c r="Q79" s="53"/>
    </row>
    <row r="80" spans="1:17" s="54" customFormat="1" ht="30" x14ac:dyDescent="0.2">
      <c r="A80" s="35"/>
      <c r="B80" s="491">
        <v>3235</v>
      </c>
      <c r="C80" s="424"/>
      <c r="D80" s="495" t="s">
        <v>81</v>
      </c>
      <c r="E80" s="479">
        <v>660.29</v>
      </c>
      <c r="F80" s="166"/>
      <c r="G80" s="493">
        <v>390</v>
      </c>
      <c r="H80" s="486">
        <f t="shared" si="11"/>
        <v>59.064956307077196</v>
      </c>
      <c r="I80" s="486"/>
      <c r="J80" s="53"/>
      <c r="K80" s="53"/>
      <c r="L80" s="53"/>
      <c r="M80" s="53"/>
      <c r="N80" s="53"/>
      <c r="O80" s="53"/>
      <c r="P80" s="53"/>
      <c r="Q80" s="53"/>
    </row>
    <row r="81" spans="1:17" s="54" customFormat="1" ht="30" x14ac:dyDescent="0.2">
      <c r="A81" s="35"/>
      <c r="B81" s="491">
        <v>3236</v>
      </c>
      <c r="C81" s="424"/>
      <c r="D81" s="495" t="s">
        <v>78</v>
      </c>
      <c r="E81" s="479">
        <v>282.57</v>
      </c>
      <c r="F81" s="166"/>
      <c r="G81" s="493">
        <v>771.92</v>
      </c>
      <c r="H81" s="486">
        <f t="shared" si="11"/>
        <v>273.17832749407228</v>
      </c>
      <c r="I81" s="486"/>
      <c r="J81" s="53"/>
      <c r="K81" s="53"/>
      <c r="L81" s="53"/>
      <c r="M81" s="53"/>
      <c r="N81" s="53"/>
      <c r="O81" s="53"/>
      <c r="P81" s="53"/>
      <c r="Q81" s="53"/>
    </row>
    <row r="82" spans="1:17" s="54" customFormat="1" ht="30" x14ac:dyDescent="0.2">
      <c r="A82" s="35"/>
      <c r="B82" s="491">
        <v>3237</v>
      </c>
      <c r="C82" s="424"/>
      <c r="D82" s="495" t="s">
        <v>79</v>
      </c>
      <c r="E82" s="479">
        <v>15240.76</v>
      </c>
      <c r="F82" s="166"/>
      <c r="G82" s="493">
        <v>18648.060000000001</v>
      </c>
      <c r="H82" s="486">
        <f t="shared" si="11"/>
        <v>122.356496657647</v>
      </c>
      <c r="I82" s="486"/>
      <c r="J82" s="53"/>
      <c r="K82" s="53"/>
      <c r="L82" s="53"/>
      <c r="M82" s="53"/>
      <c r="N82" s="53"/>
      <c r="O82" s="53"/>
      <c r="P82" s="53"/>
      <c r="Q82" s="53"/>
    </row>
    <row r="83" spans="1:17" s="54" customFormat="1" x14ac:dyDescent="0.2">
      <c r="A83" s="35"/>
      <c r="B83" s="491">
        <v>3238</v>
      </c>
      <c r="C83" s="424"/>
      <c r="D83" s="495" t="s">
        <v>109</v>
      </c>
      <c r="E83" s="479">
        <v>4225.2</v>
      </c>
      <c r="F83" s="166"/>
      <c r="G83" s="493">
        <v>7307.64</v>
      </c>
      <c r="H83" s="486">
        <f t="shared" si="11"/>
        <v>172.95370633342802</v>
      </c>
      <c r="I83" s="486"/>
      <c r="J83" s="53"/>
      <c r="K83" s="53"/>
      <c r="L83" s="53"/>
      <c r="M83" s="53"/>
      <c r="N83" s="53"/>
      <c r="O83" s="53"/>
      <c r="P83" s="53"/>
      <c r="Q83" s="53"/>
    </row>
    <row r="84" spans="1:17" s="54" customFormat="1" x14ac:dyDescent="0.2">
      <c r="A84" s="35"/>
      <c r="B84" s="491">
        <v>3239</v>
      </c>
      <c r="C84" s="424"/>
      <c r="D84" s="495" t="s">
        <v>80</v>
      </c>
      <c r="E84" s="496">
        <v>12517.6</v>
      </c>
      <c r="F84" s="166"/>
      <c r="G84" s="493">
        <v>13683.09</v>
      </c>
      <c r="H84" s="486">
        <f t="shared" si="11"/>
        <v>109.31081037898637</v>
      </c>
      <c r="I84" s="486"/>
      <c r="J84" s="53"/>
      <c r="K84" s="53"/>
      <c r="L84" s="53"/>
      <c r="M84" s="53"/>
      <c r="N84" s="53"/>
      <c r="O84" s="53"/>
      <c r="P84" s="53"/>
      <c r="Q84" s="53"/>
    </row>
    <row r="85" spans="1:17" s="54" customFormat="1" ht="45" x14ac:dyDescent="0.2">
      <c r="A85" s="35"/>
      <c r="B85" s="494">
        <v>324</v>
      </c>
      <c r="C85" s="424"/>
      <c r="D85" s="497" t="s">
        <v>119</v>
      </c>
      <c r="E85" s="482">
        <f>E86</f>
        <v>530.89</v>
      </c>
      <c r="F85" s="477"/>
      <c r="G85" s="477">
        <f>G86</f>
        <v>1250</v>
      </c>
      <c r="H85" s="486">
        <f t="shared" si="11"/>
        <v>235.45367213547061</v>
      </c>
      <c r="I85" s="486"/>
      <c r="J85" s="53"/>
      <c r="K85" s="53"/>
      <c r="L85" s="53"/>
      <c r="M85" s="53"/>
      <c r="N85" s="53"/>
      <c r="O85" s="53"/>
      <c r="P85" s="53"/>
      <c r="Q85" s="53"/>
    </row>
    <row r="86" spans="1:17" s="54" customFormat="1" ht="45" x14ac:dyDescent="0.2">
      <c r="A86" s="35"/>
      <c r="B86" s="491">
        <v>3241</v>
      </c>
      <c r="C86" s="424"/>
      <c r="D86" s="495" t="s">
        <v>119</v>
      </c>
      <c r="E86" s="166">
        <v>530.89</v>
      </c>
      <c r="F86" s="166"/>
      <c r="G86" s="493">
        <v>1250</v>
      </c>
      <c r="H86" s="486">
        <f t="shared" si="11"/>
        <v>235.45367213547061</v>
      </c>
      <c r="I86" s="486"/>
      <c r="J86" s="53"/>
      <c r="K86" s="53"/>
      <c r="L86" s="53"/>
      <c r="M86" s="53"/>
      <c r="N86" s="53"/>
      <c r="O86" s="53"/>
      <c r="P86" s="53"/>
      <c r="Q86" s="53"/>
    </row>
    <row r="87" spans="1:17" s="54" customFormat="1" ht="30" x14ac:dyDescent="0.2">
      <c r="A87" s="35"/>
      <c r="B87" s="498">
        <v>329</v>
      </c>
      <c r="C87" s="489"/>
      <c r="D87" s="481" t="s">
        <v>73</v>
      </c>
      <c r="E87" s="482">
        <f>SUM(E88:E92)</f>
        <v>5437.5</v>
      </c>
      <c r="F87" s="477"/>
      <c r="G87" s="477">
        <f>SUM(G88:G92)</f>
        <v>5410.4500000000007</v>
      </c>
      <c r="H87" s="486">
        <f t="shared" si="11"/>
        <v>99.502528735632197</v>
      </c>
      <c r="I87" s="490"/>
      <c r="J87" s="53"/>
      <c r="K87" s="53"/>
      <c r="L87" s="53"/>
      <c r="M87" s="53"/>
      <c r="N87" s="53"/>
      <c r="O87" s="53"/>
      <c r="P87" s="53"/>
      <c r="Q87" s="53"/>
    </row>
    <row r="88" spans="1:17" s="54" customFormat="1" ht="63" x14ac:dyDescent="0.2">
      <c r="A88" s="35"/>
      <c r="B88" s="499">
        <v>3291</v>
      </c>
      <c r="C88" s="489"/>
      <c r="D88" s="505" t="s">
        <v>173</v>
      </c>
      <c r="E88" s="500">
        <v>4786.78</v>
      </c>
      <c r="F88" s="477"/>
      <c r="G88" s="166">
        <v>4941.72</v>
      </c>
      <c r="H88" s="486">
        <f t="shared" si="11"/>
        <v>103.23683143992413</v>
      </c>
      <c r="I88" s="490"/>
      <c r="J88" s="53"/>
      <c r="K88" s="53"/>
      <c r="L88" s="53"/>
      <c r="M88" s="53"/>
      <c r="N88" s="53"/>
      <c r="O88" s="53"/>
      <c r="P88" s="53"/>
      <c r="Q88" s="53"/>
    </row>
    <row r="89" spans="1:17" s="54" customFormat="1" ht="15.75" x14ac:dyDescent="0.2">
      <c r="A89" s="35"/>
      <c r="B89" s="499">
        <v>3293</v>
      </c>
      <c r="C89" s="489"/>
      <c r="D89" s="505" t="s">
        <v>114</v>
      </c>
      <c r="E89" s="500"/>
      <c r="F89" s="477"/>
      <c r="G89" s="166"/>
      <c r="H89" s="486"/>
      <c r="I89" s="490"/>
      <c r="J89" s="53"/>
      <c r="K89" s="53"/>
      <c r="L89" s="53"/>
      <c r="M89" s="53"/>
      <c r="N89" s="53"/>
      <c r="O89" s="53"/>
      <c r="P89" s="53"/>
      <c r="Q89" s="53"/>
    </row>
    <row r="90" spans="1:17" s="54" customFormat="1" ht="15.75" x14ac:dyDescent="0.2">
      <c r="A90" s="35"/>
      <c r="B90" s="499">
        <v>3295</v>
      </c>
      <c r="C90" s="489"/>
      <c r="D90" s="505" t="s">
        <v>115</v>
      </c>
      <c r="E90" s="500"/>
      <c r="F90" s="477"/>
      <c r="G90" s="166"/>
      <c r="H90" s="486"/>
      <c r="I90" s="490"/>
      <c r="J90" s="53"/>
      <c r="K90" s="53"/>
      <c r="L90" s="53"/>
      <c r="M90" s="53"/>
      <c r="N90" s="53"/>
      <c r="O90" s="53"/>
      <c r="P90" s="53"/>
      <c r="Q90" s="53"/>
    </row>
    <row r="91" spans="1:17" s="54" customFormat="1" ht="31.5" x14ac:dyDescent="0.2">
      <c r="A91" s="35"/>
      <c r="B91" s="499">
        <v>3299</v>
      </c>
      <c r="C91" s="489"/>
      <c r="D91" s="505" t="s">
        <v>213</v>
      </c>
      <c r="E91" s="500"/>
      <c r="F91" s="477"/>
      <c r="G91" s="166"/>
      <c r="H91" s="486"/>
      <c r="I91" s="490"/>
      <c r="J91" s="53"/>
      <c r="K91" s="53"/>
      <c r="L91" s="53"/>
      <c r="M91" s="53"/>
      <c r="N91" s="53"/>
      <c r="O91" s="53"/>
      <c r="P91" s="53"/>
      <c r="Q91" s="53"/>
    </row>
    <row r="92" spans="1:17" s="54" customFormat="1" x14ac:dyDescent="0.2">
      <c r="A92" s="35"/>
      <c r="B92" s="491">
        <v>3292</v>
      </c>
      <c r="C92" s="424"/>
      <c r="D92" s="495" t="s">
        <v>161</v>
      </c>
      <c r="E92" s="166">
        <v>650.72</v>
      </c>
      <c r="F92" s="166"/>
      <c r="G92" s="166">
        <v>468.73</v>
      </c>
      <c r="H92" s="486">
        <f t="shared" si="11"/>
        <v>72.03251782640767</v>
      </c>
      <c r="I92" s="486"/>
      <c r="J92" s="53"/>
      <c r="K92" s="53"/>
      <c r="L92" s="53"/>
      <c r="M92" s="53"/>
      <c r="N92" s="53"/>
      <c r="O92" s="53"/>
      <c r="P92" s="53"/>
      <c r="Q92" s="53"/>
    </row>
    <row r="93" spans="1:17" s="54" customFormat="1" x14ac:dyDescent="0.2">
      <c r="A93" s="548"/>
      <c r="B93" s="549">
        <v>34</v>
      </c>
      <c r="C93" s="550"/>
      <c r="D93" s="551" t="s">
        <v>18</v>
      </c>
      <c r="E93" s="552">
        <f>E94</f>
        <v>927.85</v>
      </c>
      <c r="F93" s="475">
        <v>1195</v>
      </c>
      <c r="G93" s="475">
        <f>G94</f>
        <v>1195</v>
      </c>
      <c r="H93" s="553">
        <f t="shared" si="11"/>
        <v>128.79236945626985</v>
      </c>
      <c r="I93" s="553">
        <v>98.47</v>
      </c>
      <c r="J93" s="53"/>
      <c r="K93" s="53"/>
      <c r="L93" s="53"/>
      <c r="M93" s="53"/>
      <c r="N93" s="53"/>
      <c r="O93" s="53"/>
      <c r="P93" s="53"/>
      <c r="Q93" s="53"/>
    </row>
    <row r="94" spans="1:17" s="54" customFormat="1" ht="30" x14ac:dyDescent="0.2">
      <c r="A94" s="35"/>
      <c r="B94" s="494">
        <v>343</v>
      </c>
      <c r="C94" s="424"/>
      <c r="D94" s="501" t="s">
        <v>74</v>
      </c>
      <c r="E94" s="482">
        <v>927.85</v>
      </c>
      <c r="F94" s="166"/>
      <c r="G94" s="477">
        <v>1195</v>
      </c>
      <c r="H94" s="486">
        <f t="shared" si="11"/>
        <v>128.79236945626985</v>
      </c>
      <c r="I94" s="486"/>
      <c r="J94" s="53"/>
      <c r="K94" s="53"/>
      <c r="L94" s="53"/>
      <c r="M94" s="53"/>
      <c r="N94" s="53"/>
      <c r="O94" s="53"/>
      <c r="P94" s="53"/>
      <c r="Q94" s="53"/>
    </row>
    <row r="95" spans="1:17" s="54" customFormat="1" ht="30" x14ac:dyDescent="0.2">
      <c r="A95" s="35"/>
      <c r="B95" s="494">
        <v>3434</v>
      </c>
      <c r="C95" s="424"/>
      <c r="D95" s="501" t="s">
        <v>214</v>
      </c>
      <c r="E95" s="482"/>
      <c r="F95" s="166"/>
      <c r="G95" s="477"/>
      <c r="H95" s="486"/>
      <c r="I95" s="486"/>
      <c r="J95" s="53"/>
      <c r="K95" s="53"/>
      <c r="L95" s="53"/>
      <c r="M95" s="53"/>
      <c r="N95" s="53"/>
      <c r="O95" s="53"/>
      <c r="P95" s="53"/>
      <c r="Q95" s="53"/>
    </row>
    <row r="96" spans="1:17" s="54" customFormat="1" ht="47.25" x14ac:dyDescent="0.2">
      <c r="A96" s="35"/>
      <c r="B96" s="491">
        <v>3431</v>
      </c>
      <c r="C96" s="424"/>
      <c r="D96" s="502" t="s">
        <v>118</v>
      </c>
      <c r="E96" s="166">
        <v>927.85</v>
      </c>
      <c r="F96" s="166"/>
      <c r="G96" s="166">
        <v>1195</v>
      </c>
      <c r="H96" s="486">
        <f t="shared" si="11"/>
        <v>128.79236945626985</v>
      </c>
      <c r="I96" s="486"/>
      <c r="J96" s="53"/>
      <c r="K96" s="53"/>
      <c r="L96" s="53"/>
      <c r="M96" s="53"/>
      <c r="N96" s="53"/>
      <c r="O96" s="53"/>
      <c r="P96" s="53"/>
      <c r="Q96" s="53"/>
    </row>
    <row r="97" spans="1:17" s="54" customFormat="1" x14ac:dyDescent="0.2">
      <c r="A97" s="45"/>
      <c r="B97" s="42"/>
      <c r="C97" s="43" t="s">
        <v>38</v>
      </c>
      <c r="D97" s="44" t="s">
        <v>41</v>
      </c>
      <c r="E97" s="92">
        <v>366969.55</v>
      </c>
      <c r="F97" s="92">
        <f>SUM(F56,F64,F93)</f>
        <v>414275</v>
      </c>
      <c r="G97" s="92">
        <v>402591.54</v>
      </c>
      <c r="H97" s="112">
        <f t="shared" si="11"/>
        <v>109.70706970101469</v>
      </c>
      <c r="I97" s="112">
        <f t="shared" si="12"/>
        <v>97.179781546074466</v>
      </c>
      <c r="J97" s="53"/>
      <c r="K97" s="53"/>
      <c r="L97" s="53"/>
      <c r="M97" s="53"/>
      <c r="N97" s="53"/>
      <c r="O97" s="53"/>
      <c r="P97" s="53"/>
      <c r="Q97" s="53"/>
    </row>
    <row r="98" spans="1:17" s="54" customFormat="1" x14ac:dyDescent="0.2">
      <c r="A98" s="472"/>
      <c r="B98" s="471" t="s">
        <v>219</v>
      </c>
      <c r="C98" s="472"/>
      <c r="D98" s="473" t="s">
        <v>19</v>
      </c>
      <c r="E98" s="474">
        <v>840.08</v>
      </c>
      <c r="F98" s="474">
        <v>3000</v>
      </c>
      <c r="G98" s="474">
        <v>2607.7800000000002</v>
      </c>
      <c r="H98" s="475">
        <f t="shared" si="11"/>
        <v>310.42043614893822</v>
      </c>
      <c r="I98" s="475">
        <f t="shared" si="12"/>
        <v>86.926000000000002</v>
      </c>
      <c r="J98" s="53"/>
      <c r="K98" s="53"/>
      <c r="L98" s="53"/>
      <c r="M98" s="53"/>
      <c r="N98" s="53"/>
      <c r="O98" s="53"/>
      <c r="P98" s="53"/>
      <c r="Q98" s="53"/>
    </row>
    <row r="99" spans="1:17" s="56" customFormat="1" x14ac:dyDescent="0.2">
      <c r="A99" s="427"/>
      <c r="B99" s="476" t="s">
        <v>220</v>
      </c>
      <c r="C99" s="424"/>
      <c r="D99" s="427" t="s">
        <v>221</v>
      </c>
      <c r="E99" s="477">
        <v>840.08</v>
      </c>
      <c r="F99" s="477"/>
      <c r="G99" s="477">
        <v>2607.2800000000002</v>
      </c>
      <c r="H99" s="166">
        <f t="shared" si="11"/>
        <v>310.36091800780878</v>
      </c>
      <c r="I99" s="166"/>
      <c r="J99" s="55"/>
      <c r="K99" s="55"/>
      <c r="L99" s="55"/>
      <c r="M99" s="55"/>
      <c r="N99" s="55"/>
      <c r="O99" s="55"/>
      <c r="P99" s="55"/>
      <c r="Q99" s="55"/>
    </row>
    <row r="100" spans="1:17" s="56" customFormat="1" x14ac:dyDescent="0.2">
      <c r="A100" s="424"/>
      <c r="B100" s="478" t="s">
        <v>223</v>
      </c>
      <c r="C100" s="424"/>
      <c r="D100" s="424" t="s">
        <v>222</v>
      </c>
      <c r="E100" s="166">
        <v>840.08</v>
      </c>
      <c r="F100" s="166"/>
      <c r="G100" s="166">
        <v>2607.7800000000002</v>
      </c>
      <c r="H100" s="477">
        <f t="shared" si="11"/>
        <v>310.42043614893822</v>
      </c>
      <c r="I100" s="477"/>
      <c r="J100" s="55"/>
      <c r="K100" s="55"/>
      <c r="L100" s="55"/>
      <c r="M100" s="55"/>
      <c r="N100" s="55"/>
      <c r="O100" s="55"/>
      <c r="P100" s="55"/>
      <c r="Q100" s="55"/>
    </row>
    <row r="101" spans="1:17" s="56" customFormat="1" x14ac:dyDescent="0.2">
      <c r="A101" s="45"/>
      <c r="B101" s="42"/>
      <c r="C101" s="43" t="s">
        <v>35</v>
      </c>
      <c r="D101" s="44" t="s">
        <v>54</v>
      </c>
      <c r="E101" s="92">
        <v>840.08</v>
      </c>
      <c r="F101" s="92">
        <v>3000</v>
      </c>
      <c r="G101" s="92">
        <v>2607.7800000000002</v>
      </c>
      <c r="H101" s="112">
        <f t="shared" si="11"/>
        <v>310.42043614893822</v>
      </c>
      <c r="I101" s="112">
        <f t="shared" si="12"/>
        <v>86.926000000000002</v>
      </c>
      <c r="J101" s="55"/>
      <c r="K101" s="55"/>
      <c r="L101" s="55"/>
      <c r="M101" s="55"/>
      <c r="N101" s="55"/>
      <c r="O101" s="55"/>
      <c r="P101" s="55"/>
      <c r="Q101" s="55"/>
    </row>
    <row r="102" spans="1:17" s="56" customFormat="1" x14ac:dyDescent="0.2">
      <c r="A102" s="472"/>
      <c r="B102" s="471">
        <v>31</v>
      </c>
      <c r="C102" s="472"/>
      <c r="D102" s="473" t="s">
        <v>15</v>
      </c>
      <c r="E102" s="474">
        <f>SUM(E105,E103,E107)</f>
        <v>2322.65</v>
      </c>
      <c r="F102" s="474">
        <v>5970</v>
      </c>
      <c r="G102" s="474">
        <f>SUM(G105)</f>
        <v>5131.3100000000004</v>
      </c>
      <c r="H102" s="475">
        <f t="shared" si="11"/>
        <v>220.92480571760706</v>
      </c>
      <c r="I102" s="475">
        <f t="shared" si="12"/>
        <v>85.951591289782243</v>
      </c>
      <c r="J102" s="55"/>
      <c r="K102" s="55"/>
      <c r="L102" s="55"/>
      <c r="M102" s="55"/>
      <c r="N102" s="55"/>
      <c r="O102" s="55"/>
      <c r="P102" s="55"/>
      <c r="Q102" s="55"/>
    </row>
    <row r="103" spans="1:17" s="56" customFormat="1" x14ac:dyDescent="0.2">
      <c r="A103" s="427"/>
      <c r="B103" s="476">
        <v>311</v>
      </c>
      <c r="C103" s="424"/>
      <c r="D103" s="427" t="s">
        <v>68</v>
      </c>
      <c r="E103" s="477">
        <f>SUM(E104)</f>
        <v>0</v>
      </c>
      <c r="F103" s="477"/>
      <c r="G103" s="477">
        <f>SUM(G104)</f>
        <v>0</v>
      </c>
      <c r="H103" s="166" t="e">
        <f t="shared" ref="H103:H104" si="13">SUM(G103/E103*100)</f>
        <v>#DIV/0!</v>
      </c>
      <c r="I103" s="166"/>
      <c r="J103" s="55"/>
      <c r="K103" s="55"/>
      <c r="L103" s="55"/>
      <c r="M103" s="55"/>
      <c r="N103" s="55"/>
      <c r="O103" s="55"/>
      <c r="P103" s="55"/>
      <c r="Q103" s="55"/>
    </row>
    <row r="104" spans="1:17" s="64" customFormat="1" x14ac:dyDescent="0.2">
      <c r="A104" s="424"/>
      <c r="B104" s="478">
        <v>3111</v>
      </c>
      <c r="C104" s="424"/>
      <c r="D104" s="424" t="s">
        <v>89</v>
      </c>
      <c r="E104" s="479"/>
      <c r="F104" s="166"/>
      <c r="G104" s="166">
        <v>0</v>
      </c>
      <c r="H104" s="477" t="e">
        <f t="shared" si="13"/>
        <v>#DIV/0!</v>
      </c>
      <c r="I104" s="477"/>
      <c r="J104" s="63"/>
      <c r="K104" s="63"/>
      <c r="L104" s="63"/>
      <c r="M104" s="63"/>
      <c r="N104" s="63"/>
      <c r="O104" s="63"/>
      <c r="P104" s="63"/>
      <c r="Q104" s="63"/>
    </row>
    <row r="105" spans="1:17" s="54" customFormat="1" x14ac:dyDescent="0.2">
      <c r="A105" s="427"/>
      <c r="B105" s="419">
        <v>312</v>
      </c>
      <c r="C105" s="427"/>
      <c r="D105" s="506" t="s">
        <v>70</v>
      </c>
      <c r="E105" s="167">
        <f>SUM(E106)</f>
        <v>2322.65</v>
      </c>
      <c r="F105" s="167"/>
      <c r="G105" s="167">
        <f>SUM(G106)</f>
        <v>5131.3100000000004</v>
      </c>
      <c r="H105" s="477">
        <f t="shared" si="11"/>
        <v>220.92480571760706</v>
      </c>
      <c r="I105" s="477"/>
      <c r="J105" s="53"/>
      <c r="K105" s="53"/>
      <c r="L105" s="53"/>
      <c r="M105" s="53"/>
      <c r="N105" s="53"/>
      <c r="O105" s="53"/>
      <c r="P105" s="53"/>
      <c r="Q105" s="53"/>
    </row>
    <row r="106" spans="1:17" s="56" customFormat="1" ht="15.75" customHeight="1" x14ac:dyDescent="0.2">
      <c r="A106" s="427"/>
      <c r="B106" s="423" t="s">
        <v>101</v>
      </c>
      <c r="C106" s="427"/>
      <c r="D106" s="507" t="s">
        <v>70</v>
      </c>
      <c r="E106" s="168">
        <v>2322.65</v>
      </c>
      <c r="F106" s="168"/>
      <c r="G106" s="168">
        <v>5131.3100000000004</v>
      </c>
      <c r="H106" s="166">
        <f t="shared" si="11"/>
        <v>220.92480571760706</v>
      </c>
      <c r="I106" s="166"/>
      <c r="J106" s="55"/>
      <c r="K106" s="55"/>
      <c r="L106" s="55"/>
      <c r="M106" s="55"/>
      <c r="N106" s="55"/>
      <c r="O106" s="55"/>
      <c r="P106" s="55"/>
      <c r="Q106" s="55"/>
    </row>
    <row r="107" spans="1:17" s="64" customFormat="1" x14ac:dyDescent="0.2">
      <c r="A107" s="427"/>
      <c r="B107" s="419">
        <v>313</v>
      </c>
      <c r="C107" s="427"/>
      <c r="D107" s="427" t="s">
        <v>69</v>
      </c>
      <c r="E107" s="167">
        <f>E108</f>
        <v>0</v>
      </c>
      <c r="F107" s="167"/>
      <c r="G107" s="167">
        <v>0</v>
      </c>
      <c r="H107" s="166" t="e">
        <f t="shared" ref="H107:H108" si="14">SUM(G107/E107*100)</f>
        <v>#DIV/0!</v>
      </c>
      <c r="I107" s="484"/>
      <c r="J107" s="63"/>
      <c r="K107" s="63"/>
      <c r="L107" s="63"/>
      <c r="M107" s="63"/>
      <c r="N107" s="63"/>
      <c r="O107" s="63"/>
      <c r="P107" s="63"/>
      <c r="Q107" s="63"/>
    </row>
    <row r="108" spans="1:17" s="54" customFormat="1" x14ac:dyDescent="0.2">
      <c r="A108" s="35"/>
      <c r="B108" s="37">
        <v>3132</v>
      </c>
      <c r="C108" s="35"/>
      <c r="D108" s="35" t="s">
        <v>90</v>
      </c>
      <c r="E108" s="479">
        <v>0</v>
      </c>
      <c r="F108" s="168"/>
      <c r="G108" s="164"/>
      <c r="H108" s="91" t="e">
        <f t="shared" si="14"/>
        <v>#DIV/0!</v>
      </c>
      <c r="I108" s="111"/>
      <c r="J108" s="53"/>
      <c r="K108" s="53"/>
      <c r="L108" s="53"/>
      <c r="M108" s="53"/>
      <c r="N108" s="53"/>
      <c r="O108" s="53"/>
      <c r="P108" s="53"/>
      <c r="Q108" s="53"/>
    </row>
    <row r="109" spans="1:17" s="509" customFormat="1" ht="15.75" customHeight="1" x14ac:dyDescent="0.2">
      <c r="A109" s="472"/>
      <c r="B109" s="471">
        <v>32</v>
      </c>
      <c r="C109" s="472"/>
      <c r="D109" s="473" t="s">
        <v>16</v>
      </c>
      <c r="E109" s="474">
        <f>SUM(E110,E114,E120,E130,E132)</f>
        <v>21320.410000000003</v>
      </c>
      <c r="F109" s="474">
        <v>49460</v>
      </c>
      <c r="G109" s="474">
        <v>27676.560000000001</v>
      </c>
      <c r="H109" s="475">
        <f t="shared" si="11"/>
        <v>129.81251298638253</v>
      </c>
      <c r="I109" s="475">
        <f t="shared" si="12"/>
        <v>55.957460574201377</v>
      </c>
      <c r="J109" s="508"/>
      <c r="K109" s="508"/>
      <c r="L109" s="508"/>
      <c r="M109" s="508"/>
      <c r="N109" s="508"/>
      <c r="O109" s="508"/>
      <c r="P109" s="508"/>
      <c r="Q109" s="508"/>
    </row>
    <row r="110" spans="1:17" s="509" customFormat="1" x14ac:dyDescent="0.2">
      <c r="A110" s="427"/>
      <c r="B110" s="428">
        <v>321</v>
      </c>
      <c r="C110" s="427"/>
      <c r="D110" s="506" t="s">
        <v>71</v>
      </c>
      <c r="E110" s="477">
        <f>SUM(E111:E113)</f>
        <v>476.76</v>
      </c>
      <c r="F110" s="477"/>
      <c r="G110" s="477">
        <f>G111</f>
        <v>0</v>
      </c>
      <c r="H110" s="166">
        <f t="shared" si="11"/>
        <v>0</v>
      </c>
      <c r="I110" s="166"/>
      <c r="J110" s="508"/>
      <c r="K110" s="508"/>
      <c r="L110" s="508"/>
      <c r="M110" s="508"/>
      <c r="N110" s="508"/>
      <c r="O110" s="508"/>
      <c r="P110" s="508"/>
      <c r="Q110" s="508"/>
    </row>
    <row r="111" spans="1:17" s="511" customFormat="1" ht="15.75" customHeight="1" x14ac:dyDescent="0.2">
      <c r="A111" s="424"/>
      <c r="B111" s="429" t="s">
        <v>92</v>
      </c>
      <c r="C111" s="424"/>
      <c r="D111" s="507" t="s">
        <v>93</v>
      </c>
      <c r="E111" s="166">
        <v>294.64</v>
      </c>
      <c r="F111" s="166"/>
      <c r="G111" s="166">
        <v>0</v>
      </c>
      <c r="H111" s="166">
        <f t="shared" si="11"/>
        <v>0</v>
      </c>
      <c r="I111" s="166"/>
      <c r="J111" s="510"/>
      <c r="K111" s="510"/>
      <c r="L111" s="510"/>
      <c r="M111" s="510"/>
      <c r="N111" s="510"/>
      <c r="O111" s="510"/>
      <c r="P111" s="510"/>
      <c r="Q111" s="510"/>
    </row>
    <row r="112" spans="1:17" s="509" customFormat="1" ht="45" x14ac:dyDescent="0.2">
      <c r="A112" s="424"/>
      <c r="B112" s="429" t="s">
        <v>94</v>
      </c>
      <c r="C112" s="424"/>
      <c r="D112" s="425" t="s">
        <v>75</v>
      </c>
      <c r="E112" s="166">
        <v>75.94</v>
      </c>
      <c r="F112" s="166"/>
      <c r="G112" s="166">
        <f>SUM(POSEBNI_DIO_!D67)</f>
        <v>0</v>
      </c>
      <c r="H112" s="166">
        <f t="shared" si="11"/>
        <v>0</v>
      </c>
      <c r="I112" s="477"/>
      <c r="J112" s="508"/>
      <c r="K112" s="508"/>
      <c r="L112" s="508"/>
      <c r="M112" s="508"/>
      <c r="N112" s="508"/>
      <c r="O112" s="508"/>
      <c r="P112" s="508"/>
      <c r="Q112" s="508"/>
    </row>
    <row r="113" spans="1:17" s="509" customFormat="1" ht="31.5" x14ac:dyDescent="0.2">
      <c r="A113" s="424"/>
      <c r="B113" s="429">
        <v>3213</v>
      </c>
      <c r="C113" s="424"/>
      <c r="D113" s="512" t="s">
        <v>157</v>
      </c>
      <c r="E113" s="166">
        <v>106.18</v>
      </c>
      <c r="F113" s="166"/>
      <c r="G113" s="166">
        <v>0</v>
      </c>
      <c r="H113" s="166">
        <f t="shared" si="11"/>
        <v>0</v>
      </c>
      <c r="I113" s="477"/>
      <c r="J113" s="508"/>
      <c r="K113" s="508"/>
      <c r="L113" s="508"/>
      <c r="M113" s="508"/>
      <c r="N113" s="508"/>
      <c r="O113" s="508"/>
      <c r="P113" s="508"/>
      <c r="Q113" s="508"/>
    </row>
    <row r="114" spans="1:17" s="509" customFormat="1" ht="15.75" customHeight="1" x14ac:dyDescent="0.2">
      <c r="A114" s="427"/>
      <c r="B114" s="428">
        <v>322</v>
      </c>
      <c r="C114" s="427"/>
      <c r="D114" s="506" t="s">
        <v>72</v>
      </c>
      <c r="E114" s="477">
        <f>SUM(E115:E119)</f>
        <v>753.32999999999993</v>
      </c>
      <c r="F114" s="477"/>
      <c r="G114" s="477">
        <v>982.26</v>
      </c>
      <c r="H114" s="166">
        <f t="shared" si="11"/>
        <v>130.38907251802001</v>
      </c>
      <c r="I114" s="166"/>
      <c r="J114" s="508"/>
      <c r="K114" s="508"/>
      <c r="L114" s="508"/>
      <c r="M114" s="508"/>
      <c r="N114" s="508"/>
      <c r="O114" s="508"/>
      <c r="P114" s="508"/>
      <c r="Q114" s="508"/>
    </row>
    <row r="115" spans="1:17" s="509" customFormat="1" x14ac:dyDescent="0.2">
      <c r="A115" s="424"/>
      <c r="B115" s="429" t="s">
        <v>95</v>
      </c>
      <c r="C115" s="424"/>
      <c r="D115" s="507" t="s">
        <v>77</v>
      </c>
      <c r="E115" s="166">
        <v>276.99</v>
      </c>
      <c r="F115" s="166"/>
      <c r="G115" s="166"/>
      <c r="H115" s="166">
        <f t="shared" si="11"/>
        <v>0</v>
      </c>
      <c r="I115" s="166"/>
      <c r="J115" s="508"/>
      <c r="K115" s="508"/>
      <c r="L115" s="508"/>
      <c r="M115" s="508"/>
      <c r="N115" s="508"/>
      <c r="O115" s="508"/>
      <c r="P115" s="508"/>
      <c r="Q115" s="508"/>
    </row>
    <row r="116" spans="1:17" s="509" customFormat="1" x14ac:dyDescent="0.2">
      <c r="A116" s="424"/>
      <c r="B116" s="429">
        <v>3222</v>
      </c>
      <c r="C116" s="424"/>
      <c r="D116" s="507" t="s">
        <v>224</v>
      </c>
      <c r="E116" s="166"/>
      <c r="F116" s="166"/>
      <c r="G116" s="166">
        <v>84.96</v>
      </c>
      <c r="H116" s="166"/>
      <c r="I116" s="166"/>
      <c r="J116" s="508"/>
      <c r="K116" s="508"/>
      <c r="L116" s="508"/>
      <c r="M116" s="508"/>
      <c r="N116" s="508"/>
      <c r="O116" s="508"/>
      <c r="P116" s="508"/>
      <c r="Q116" s="508"/>
    </row>
    <row r="117" spans="1:17" s="511" customFormat="1" ht="15.75" customHeight="1" x14ac:dyDescent="0.2">
      <c r="A117" s="424"/>
      <c r="B117" s="429" t="s">
        <v>96</v>
      </c>
      <c r="C117" s="424"/>
      <c r="D117" s="507" t="s">
        <v>97</v>
      </c>
      <c r="E117" s="166">
        <v>0</v>
      </c>
      <c r="F117" s="166"/>
      <c r="G117" s="166">
        <v>719.71</v>
      </c>
      <c r="H117" s="166" t="e">
        <f t="shared" si="11"/>
        <v>#DIV/0!</v>
      </c>
      <c r="I117" s="166"/>
      <c r="J117" s="510"/>
      <c r="K117" s="510"/>
      <c r="L117" s="510"/>
      <c r="M117" s="510"/>
      <c r="N117" s="510"/>
      <c r="O117" s="510"/>
      <c r="P117" s="510"/>
      <c r="Q117" s="510"/>
    </row>
    <row r="118" spans="1:17" s="509" customFormat="1" ht="45" x14ac:dyDescent="0.2">
      <c r="A118" s="424"/>
      <c r="B118" s="429" t="s">
        <v>98</v>
      </c>
      <c r="C118" s="424"/>
      <c r="D118" s="425" t="s">
        <v>99</v>
      </c>
      <c r="E118" s="166">
        <v>0</v>
      </c>
      <c r="F118" s="166"/>
      <c r="G118" s="166">
        <v>107.99</v>
      </c>
      <c r="H118" s="166"/>
      <c r="I118" s="477"/>
      <c r="J118" s="508"/>
      <c r="K118" s="508"/>
      <c r="L118" s="508"/>
      <c r="M118" s="508"/>
      <c r="N118" s="508"/>
      <c r="O118" s="508"/>
      <c r="P118" s="508"/>
      <c r="Q118" s="508"/>
    </row>
    <row r="119" spans="1:17" s="509" customFormat="1" ht="31.5" x14ac:dyDescent="0.2">
      <c r="A119" s="424"/>
      <c r="B119" s="429">
        <v>3225</v>
      </c>
      <c r="C119" s="424"/>
      <c r="D119" s="512" t="s">
        <v>76</v>
      </c>
      <c r="E119" s="166">
        <v>476.34</v>
      </c>
      <c r="F119" s="166"/>
      <c r="G119" s="166">
        <v>69.599999999999994</v>
      </c>
      <c r="H119" s="166">
        <f t="shared" si="11"/>
        <v>14.61141201662678</v>
      </c>
      <c r="I119" s="477"/>
      <c r="J119" s="508"/>
      <c r="K119" s="508"/>
      <c r="L119" s="508"/>
      <c r="M119" s="508"/>
      <c r="N119" s="508"/>
      <c r="O119" s="508"/>
      <c r="P119" s="508"/>
      <c r="Q119" s="508"/>
    </row>
    <row r="120" spans="1:17" s="509" customFormat="1" ht="15.75" customHeight="1" x14ac:dyDescent="0.2">
      <c r="A120" s="427"/>
      <c r="B120" s="428">
        <v>323</v>
      </c>
      <c r="C120" s="427"/>
      <c r="D120" s="506" t="s">
        <v>66</v>
      </c>
      <c r="E120" s="477">
        <f>SUM(E121:E129)</f>
        <v>19603.230000000003</v>
      </c>
      <c r="F120" s="477"/>
      <c r="G120" s="477">
        <f>SUM(G121:G129)</f>
        <v>25386.15</v>
      </c>
      <c r="H120" s="166">
        <f t="shared" si="11"/>
        <v>129.49983242557474</v>
      </c>
      <c r="I120" s="166"/>
      <c r="J120" s="508"/>
      <c r="K120" s="508"/>
      <c r="L120" s="508"/>
      <c r="M120" s="508"/>
      <c r="N120" s="508"/>
      <c r="O120" s="508"/>
      <c r="P120" s="508"/>
      <c r="Q120" s="508"/>
    </row>
    <row r="121" spans="1:17" s="509" customFormat="1" ht="15.75" customHeight="1" x14ac:dyDescent="0.2">
      <c r="A121" s="424"/>
      <c r="B121" s="429" t="s">
        <v>102</v>
      </c>
      <c r="C121" s="424"/>
      <c r="D121" s="507" t="s">
        <v>103</v>
      </c>
      <c r="E121" s="166">
        <v>53.41</v>
      </c>
      <c r="F121" s="166"/>
      <c r="G121" s="166">
        <v>472.17</v>
      </c>
      <c r="H121" s="166">
        <f t="shared" si="11"/>
        <v>884.04793109904517</v>
      </c>
      <c r="I121" s="166"/>
      <c r="J121" s="508"/>
      <c r="K121" s="508"/>
      <c r="L121" s="508"/>
      <c r="M121" s="508"/>
      <c r="N121" s="508"/>
      <c r="O121" s="508"/>
      <c r="P121" s="508"/>
      <c r="Q121" s="508"/>
    </row>
    <row r="122" spans="1:17" s="509" customFormat="1" ht="15.75" customHeight="1" x14ac:dyDescent="0.2">
      <c r="A122" s="424"/>
      <c r="B122" s="429" t="s">
        <v>104</v>
      </c>
      <c r="C122" s="424"/>
      <c r="D122" s="507" t="s">
        <v>105</v>
      </c>
      <c r="E122" s="166">
        <v>2485.4</v>
      </c>
      <c r="F122" s="166"/>
      <c r="G122" s="493">
        <v>166.07</v>
      </c>
      <c r="H122" s="166">
        <f t="shared" si="11"/>
        <v>6.6818218395429296</v>
      </c>
      <c r="I122" s="166"/>
      <c r="J122" s="508"/>
      <c r="K122" s="508"/>
      <c r="L122" s="508"/>
      <c r="M122" s="508"/>
      <c r="N122" s="508"/>
      <c r="O122" s="508"/>
      <c r="P122" s="508"/>
      <c r="Q122" s="508"/>
    </row>
    <row r="123" spans="1:17" s="509" customFormat="1" ht="15.75" customHeight="1" x14ac:dyDescent="0.2">
      <c r="A123" s="424"/>
      <c r="B123" s="429">
        <v>3233</v>
      </c>
      <c r="C123" s="424"/>
      <c r="D123" s="507" t="s">
        <v>160</v>
      </c>
      <c r="E123" s="166">
        <v>39.82</v>
      </c>
      <c r="F123" s="166"/>
      <c r="G123" s="493">
        <v>0</v>
      </c>
      <c r="H123" s="166">
        <f t="shared" si="11"/>
        <v>0</v>
      </c>
      <c r="I123" s="166"/>
      <c r="J123" s="508"/>
      <c r="K123" s="508"/>
      <c r="L123" s="508"/>
      <c r="M123" s="508"/>
      <c r="N123" s="508"/>
      <c r="O123" s="508"/>
      <c r="P123" s="508"/>
      <c r="Q123" s="508"/>
    </row>
    <row r="124" spans="1:17" s="509" customFormat="1" ht="15.75" customHeight="1" x14ac:dyDescent="0.2">
      <c r="A124" s="424"/>
      <c r="B124" s="429" t="s">
        <v>106</v>
      </c>
      <c r="C124" s="424"/>
      <c r="D124" s="507" t="s">
        <v>107</v>
      </c>
      <c r="E124" s="166">
        <v>1898.26</v>
      </c>
      <c r="F124" s="166"/>
      <c r="G124" s="493">
        <v>9.91</v>
      </c>
      <c r="H124" s="166"/>
      <c r="I124" s="166"/>
      <c r="J124" s="508"/>
      <c r="K124" s="508"/>
      <c r="L124" s="508"/>
      <c r="M124" s="508"/>
      <c r="N124" s="508"/>
      <c r="O124" s="508"/>
      <c r="P124" s="508"/>
      <c r="Q124" s="508"/>
    </row>
    <row r="125" spans="1:17" s="509" customFormat="1" ht="15.75" customHeight="1" x14ac:dyDescent="0.2">
      <c r="A125" s="424"/>
      <c r="B125" s="429">
        <v>3235</v>
      </c>
      <c r="C125" s="424"/>
      <c r="D125" s="512" t="s">
        <v>81</v>
      </c>
      <c r="E125" s="166">
        <v>0</v>
      </c>
      <c r="F125" s="166"/>
      <c r="G125" s="493">
        <v>0</v>
      </c>
      <c r="H125" s="166" t="e">
        <f t="shared" si="11"/>
        <v>#DIV/0!</v>
      </c>
      <c r="I125" s="166"/>
      <c r="J125" s="508"/>
      <c r="K125" s="508"/>
      <c r="L125" s="508"/>
      <c r="M125" s="508"/>
      <c r="N125" s="508"/>
      <c r="O125" s="508"/>
      <c r="P125" s="508"/>
      <c r="Q125" s="508"/>
    </row>
    <row r="126" spans="1:17" s="509" customFormat="1" ht="15.75" customHeight="1" x14ac:dyDescent="0.2">
      <c r="A126" s="424"/>
      <c r="B126" s="429">
        <v>3236</v>
      </c>
      <c r="C126" s="424"/>
      <c r="D126" s="512" t="s">
        <v>78</v>
      </c>
      <c r="E126" s="166">
        <v>31.76</v>
      </c>
      <c r="F126" s="166"/>
      <c r="G126" s="493">
        <v>0</v>
      </c>
      <c r="H126" s="166">
        <f t="shared" si="11"/>
        <v>0</v>
      </c>
      <c r="I126" s="166"/>
      <c r="J126" s="508"/>
      <c r="K126" s="508"/>
      <c r="L126" s="508"/>
      <c r="M126" s="508"/>
      <c r="N126" s="508"/>
      <c r="O126" s="508"/>
      <c r="P126" s="508"/>
      <c r="Q126" s="508"/>
    </row>
    <row r="127" spans="1:17" s="509" customFormat="1" ht="15.75" customHeight="1" x14ac:dyDescent="0.2">
      <c r="A127" s="424"/>
      <c r="B127" s="429">
        <v>3237</v>
      </c>
      <c r="C127" s="424"/>
      <c r="D127" s="512" t="s">
        <v>79</v>
      </c>
      <c r="E127" s="166">
        <v>14610.8</v>
      </c>
      <c r="F127" s="166"/>
      <c r="G127" s="493">
        <v>21633.25</v>
      </c>
      <c r="H127" s="166">
        <f t="shared" si="11"/>
        <v>148.06341884085745</v>
      </c>
      <c r="I127" s="166"/>
      <c r="J127" s="508"/>
      <c r="K127" s="508"/>
      <c r="L127" s="508"/>
      <c r="M127" s="508"/>
      <c r="N127" s="508"/>
      <c r="O127" s="508"/>
      <c r="P127" s="508"/>
      <c r="Q127" s="508"/>
    </row>
    <row r="128" spans="1:17" s="511" customFormat="1" ht="15.75" customHeight="1" x14ac:dyDescent="0.2">
      <c r="A128" s="424"/>
      <c r="B128" s="429" t="s">
        <v>108</v>
      </c>
      <c r="C128" s="424"/>
      <c r="D128" s="507" t="s">
        <v>109</v>
      </c>
      <c r="E128" s="166">
        <v>201.74</v>
      </c>
      <c r="F128" s="166"/>
      <c r="G128" s="493">
        <v>773.33</v>
      </c>
      <c r="H128" s="166">
        <f t="shared" si="11"/>
        <v>383.33002874987608</v>
      </c>
      <c r="I128" s="166"/>
      <c r="J128" s="510"/>
      <c r="K128" s="510"/>
      <c r="L128" s="510"/>
      <c r="M128" s="510"/>
      <c r="N128" s="510"/>
      <c r="O128" s="510"/>
      <c r="P128" s="510"/>
      <c r="Q128" s="510"/>
    </row>
    <row r="129" spans="1:17" s="509" customFormat="1" x14ac:dyDescent="0.2">
      <c r="A129" s="424"/>
      <c r="B129" s="429" t="s">
        <v>110</v>
      </c>
      <c r="C129" s="424"/>
      <c r="D129" s="507" t="s">
        <v>80</v>
      </c>
      <c r="E129" s="166">
        <v>282.04000000000002</v>
      </c>
      <c r="F129" s="166"/>
      <c r="G129" s="493">
        <v>2331.42</v>
      </c>
      <c r="H129" s="477">
        <f t="shared" si="11"/>
        <v>826.62742873351294</v>
      </c>
      <c r="I129" s="477"/>
      <c r="J129" s="508"/>
      <c r="K129" s="508"/>
      <c r="L129" s="508"/>
      <c r="M129" s="508"/>
      <c r="N129" s="508"/>
      <c r="O129" s="508"/>
      <c r="P129" s="508"/>
      <c r="Q129" s="508"/>
    </row>
    <row r="130" spans="1:17" s="509" customFormat="1" ht="47.25" x14ac:dyDescent="0.2">
      <c r="A130" s="424"/>
      <c r="B130" s="428">
        <v>324</v>
      </c>
      <c r="C130" s="424"/>
      <c r="D130" s="513" t="s">
        <v>119</v>
      </c>
      <c r="E130" s="477">
        <f>E131</f>
        <v>0</v>
      </c>
      <c r="F130" s="166"/>
      <c r="G130" s="504">
        <f>G131</f>
        <v>530</v>
      </c>
      <c r="H130" s="477" t="e">
        <f t="shared" si="11"/>
        <v>#DIV/0!</v>
      </c>
      <c r="I130" s="477"/>
      <c r="J130" s="508"/>
      <c r="K130" s="508"/>
      <c r="L130" s="508"/>
      <c r="M130" s="508"/>
      <c r="N130" s="508"/>
      <c r="O130" s="508"/>
      <c r="P130" s="508"/>
      <c r="Q130" s="508"/>
    </row>
    <row r="131" spans="1:17" s="509" customFormat="1" ht="47.25" x14ac:dyDescent="0.2">
      <c r="A131" s="424"/>
      <c r="B131" s="429">
        <v>3241</v>
      </c>
      <c r="C131" s="424"/>
      <c r="D131" s="512" t="s">
        <v>119</v>
      </c>
      <c r="E131" s="166">
        <v>0</v>
      </c>
      <c r="F131" s="166"/>
      <c r="G131" s="493">
        <v>530</v>
      </c>
      <c r="H131" s="477" t="e">
        <f t="shared" si="11"/>
        <v>#DIV/0!</v>
      </c>
      <c r="I131" s="477"/>
      <c r="J131" s="508"/>
      <c r="K131" s="508"/>
      <c r="L131" s="508"/>
      <c r="M131" s="508"/>
      <c r="N131" s="508"/>
      <c r="O131" s="508"/>
      <c r="P131" s="508"/>
      <c r="Q131" s="508"/>
    </row>
    <row r="132" spans="1:17" s="509" customFormat="1" ht="15.75" customHeight="1" x14ac:dyDescent="0.2">
      <c r="A132" s="427"/>
      <c r="B132" s="428">
        <v>329</v>
      </c>
      <c r="C132" s="427"/>
      <c r="D132" s="506" t="s">
        <v>73</v>
      </c>
      <c r="E132" s="477">
        <f>SUM(E133:E138)</f>
        <v>487.09000000000003</v>
      </c>
      <c r="F132" s="477">
        <v>0</v>
      </c>
      <c r="G132" s="504">
        <f>SUM(G133:G138)</f>
        <v>778.15</v>
      </c>
      <c r="H132" s="166">
        <f t="shared" si="11"/>
        <v>159.7548707631033</v>
      </c>
      <c r="I132" s="166"/>
      <c r="J132" s="508"/>
      <c r="K132" s="508"/>
      <c r="L132" s="508"/>
      <c r="M132" s="508"/>
      <c r="N132" s="508"/>
      <c r="O132" s="508"/>
      <c r="P132" s="508"/>
      <c r="Q132" s="508"/>
    </row>
    <row r="133" spans="1:17" s="509" customFormat="1" ht="75" x14ac:dyDescent="0.2">
      <c r="A133" s="424"/>
      <c r="B133" s="429" t="s">
        <v>111</v>
      </c>
      <c r="C133" s="424"/>
      <c r="D133" s="425" t="s">
        <v>112</v>
      </c>
      <c r="E133" s="166">
        <v>0</v>
      </c>
      <c r="F133" s="166"/>
      <c r="G133" s="166">
        <v>0</v>
      </c>
      <c r="H133" s="166" t="e">
        <f t="shared" si="11"/>
        <v>#DIV/0!</v>
      </c>
      <c r="I133" s="166"/>
      <c r="J133" s="508"/>
      <c r="K133" s="508"/>
      <c r="L133" s="508"/>
      <c r="M133" s="508"/>
      <c r="N133" s="508"/>
      <c r="O133" s="508"/>
      <c r="P133" s="508"/>
      <c r="Q133" s="508"/>
    </row>
    <row r="134" spans="1:17" s="509" customFormat="1" ht="15.75" x14ac:dyDescent="0.2">
      <c r="A134" s="424"/>
      <c r="B134" s="429">
        <v>3292</v>
      </c>
      <c r="C134" s="424"/>
      <c r="D134" s="512" t="s">
        <v>161</v>
      </c>
      <c r="E134" s="503">
        <v>0</v>
      </c>
      <c r="F134" s="166"/>
      <c r="G134" s="493">
        <v>0</v>
      </c>
      <c r="H134" s="166" t="e">
        <f t="shared" si="11"/>
        <v>#DIV/0!</v>
      </c>
      <c r="I134" s="166"/>
      <c r="J134" s="508"/>
      <c r="K134" s="508"/>
      <c r="L134" s="508"/>
      <c r="M134" s="508"/>
      <c r="N134" s="508"/>
      <c r="O134" s="508"/>
      <c r="P134" s="508"/>
      <c r="Q134" s="508"/>
    </row>
    <row r="135" spans="1:17" s="509" customFormat="1" ht="15.75" customHeight="1" x14ac:dyDescent="0.2">
      <c r="A135" s="424"/>
      <c r="B135" s="429" t="s">
        <v>113</v>
      </c>
      <c r="C135" s="424"/>
      <c r="D135" s="507" t="s">
        <v>114</v>
      </c>
      <c r="E135" s="514">
        <v>74.8</v>
      </c>
      <c r="F135" s="166"/>
      <c r="G135" s="166">
        <v>257.02</v>
      </c>
      <c r="H135" s="166" t="e">
        <f>SUM(G135/E137*100)</f>
        <v>#DIV/0!</v>
      </c>
      <c r="I135" s="166"/>
      <c r="J135" s="508"/>
      <c r="K135" s="508"/>
      <c r="L135" s="508"/>
      <c r="M135" s="508"/>
      <c r="N135" s="508"/>
      <c r="O135" s="508"/>
      <c r="P135" s="508"/>
      <c r="Q135" s="508"/>
    </row>
    <row r="136" spans="1:17" s="509" customFormat="1" ht="15.75" customHeight="1" x14ac:dyDescent="0.2">
      <c r="A136" s="424"/>
      <c r="B136" s="429">
        <v>3294</v>
      </c>
      <c r="C136" s="424"/>
      <c r="D136" s="507" t="s">
        <v>169</v>
      </c>
      <c r="E136" s="514">
        <v>0</v>
      </c>
      <c r="F136" s="166"/>
      <c r="G136" s="166">
        <v>0</v>
      </c>
      <c r="H136" s="166" t="e">
        <f>SUM(G136/E136*100)</f>
        <v>#DIV/0!</v>
      </c>
      <c r="I136" s="166"/>
      <c r="J136" s="508"/>
      <c r="K136" s="508"/>
      <c r="L136" s="508"/>
      <c r="M136" s="508"/>
      <c r="N136" s="508"/>
      <c r="O136" s="508"/>
      <c r="P136" s="508"/>
      <c r="Q136" s="508"/>
    </row>
    <row r="137" spans="1:17" s="511" customFormat="1" ht="15.75" customHeight="1" x14ac:dyDescent="0.2">
      <c r="A137" s="424"/>
      <c r="B137" s="515">
        <v>3295</v>
      </c>
      <c r="C137" s="424"/>
      <c r="D137" s="516" t="s">
        <v>115</v>
      </c>
      <c r="E137" s="166">
        <v>0</v>
      </c>
      <c r="F137" s="166"/>
      <c r="G137" s="166">
        <v>79.63</v>
      </c>
      <c r="H137" s="166">
        <f>SUM(G137/E139*100)</f>
        <v>14.086076665900126</v>
      </c>
      <c r="I137" s="166"/>
      <c r="J137" s="510"/>
      <c r="K137" s="510"/>
      <c r="L137" s="510"/>
      <c r="M137" s="510"/>
      <c r="N137" s="510"/>
      <c r="O137" s="510"/>
      <c r="P137" s="510"/>
      <c r="Q137" s="510"/>
    </row>
    <row r="138" spans="1:17" s="511" customFormat="1" ht="15.75" customHeight="1" x14ac:dyDescent="0.2">
      <c r="A138" s="424"/>
      <c r="B138" s="515" t="s">
        <v>116</v>
      </c>
      <c r="C138" s="424"/>
      <c r="D138" s="516" t="s">
        <v>73</v>
      </c>
      <c r="E138" s="166">
        <v>412.29</v>
      </c>
      <c r="F138" s="166"/>
      <c r="G138" s="166">
        <v>441.5</v>
      </c>
      <c r="H138" s="477"/>
      <c r="I138" s="477"/>
      <c r="J138" s="510"/>
      <c r="K138" s="510"/>
      <c r="L138" s="510"/>
      <c r="M138" s="510"/>
      <c r="N138" s="510"/>
      <c r="O138" s="510"/>
      <c r="P138" s="510"/>
      <c r="Q138" s="510"/>
    </row>
    <row r="139" spans="1:17" s="509" customFormat="1" ht="15.75" customHeight="1" x14ac:dyDescent="0.2">
      <c r="A139" s="472"/>
      <c r="B139" s="471">
        <v>34</v>
      </c>
      <c r="C139" s="472"/>
      <c r="D139" s="473" t="s">
        <v>18</v>
      </c>
      <c r="E139" s="474">
        <v>565.30999999999995</v>
      </c>
      <c r="F139" s="474">
        <v>530</v>
      </c>
      <c r="G139" s="474">
        <f>SUM(G140)</f>
        <v>503.53999999999996</v>
      </c>
      <c r="H139" s="475">
        <f t="shared" si="11"/>
        <v>89.073251844120932</v>
      </c>
      <c r="I139" s="475">
        <f t="shared" si="12"/>
        <v>95.007547169811318</v>
      </c>
      <c r="J139" s="508"/>
      <c r="K139" s="508"/>
      <c r="L139" s="508"/>
      <c r="M139" s="508"/>
      <c r="N139" s="508"/>
      <c r="O139" s="508"/>
      <c r="P139" s="508"/>
      <c r="Q139" s="508"/>
    </row>
    <row r="140" spans="1:17" s="518" customFormat="1" x14ac:dyDescent="0.2">
      <c r="A140" s="427"/>
      <c r="B140" s="428">
        <v>343</v>
      </c>
      <c r="C140" s="427"/>
      <c r="D140" s="506" t="s">
        <v>74</v>
      </c>
      <c r="E140" s="477">
        <f>E141</f>
        <v>525.20000000000005</v>
      </c>
      <c r="F140" s="477"/>
      <c r="G140" s="477">
        <f>SUM(G141:G142)</f>
        <v>503.53999999999996</v>
      </c>
      <c r="H140" s="166">
        <f t="shared" si="11"/>
        <v>95.875856816450849</v>
      </c>
      <c r="I140" s="166"/>
      <c r="J140" s="517"/>
      <c r="K140" s="517"/>
      <c r="L140" s="517"/>
      <c r="M140" s="517"/>
      <c r="N140" s="517"/>
      <c r="O140" s="517"/>
      <c r="P140" s="517"/>
      <c r="Q140" s="517"/>
    </row>
    <row r="141" spans="1:17" s="511" customFormat="1" x14ac:dyDescent="0.2">
      <c r="A141" s="424"/>
      <c r="B141" s="429" t="s">
        <v>117</v>
      </c>
      <c r="C141" s="424"/>
      <c r="D141" s="507" t="s">
        <v>118</v>
      </c>
      <c r="E141" s="166">
        <v>525.20000000000005</v>
      </c>
      <c r="F141" s="166"/>
      <c r="G141" s="166">
        <v>460.15</v>
      </c>
      <c r="H141" s="477">
        <f t="shared" si="11"/>
        <v>87.614242193450096</v>
      </c>
      <c r="I141" s="486"/>
      <c r="J141" s="510"/>
      <c r="K141" s="510"/>
      <c r="L141" s="510"/>
      <c r="M141" s="510"/>
      <c r="N141" s="510"/>
      <c r="O141" s="510"/>
      <c r="P141" s="510"/>
      <c r="Q141" s="510"/>
    </row>
    <row r="142" spans="1:17" s="511" customFormat="1" x14ac:dyDescent="0.2">
      <c r="A142" s="424"/>
      <c r="B142" s="429">
        <v>3434</v>
      </c>
      <c r="C142" s="424"/>
      <c r="D142" s="519" t="s">
        <v>225</v>
      </c>
      <c r="E142" s="166">
        <v>40.11</v>
      </c>
      <c r="F142" s="166"/>
      <c r="G142" s="166">
        <v>43.39</v>
      </c>
      <c r="H142" s="477"/>
      <c r="I142" s="486"/>
      <c r="J142" s="510"/>
      <c r="K142" s="510"/>
      <c r="L142" s="510"/>
      <c r="M142" s="510"/>
      <c r="N142" s="510"/>
      <c r="O142" s="510"/>
      <c r="P142" s="510"/>
      <c r="Q142" s="510"/>
    </row>
    <row r="143" spans="1:17" s="56" customFormat="1" x14ac:dyDescent="0.2">
      <c r="A143" s="45"/>
      <c r="B143" s="42"/>
      <c r="C143" s="43" t="s">
        <v>175</v>
      </c>
      <c r="D143" s="44" t="s">
        <v>42</v>
      </c>
      <c r="E143" s="92">
        <v>24208.37</v>
      </c>
      <c r="F143" s="92">
        <v>55960</v>
      </c>
      <c r="G143" s="92">
        <v>33311.410000000003</v>
      </c>
      <c r="H143" s="112">
        <f t="shared" si="11"/>
        <v>137.60286215057025</v>
      </c>
      <c r="I143" s="112">
        <f t="shared" si="12"/>
        <v>59.527180128663339</v>
      </c>
      <c r="J143" s="55"/>
      <c r="K143" s="171"/>
      <c r="L143" s="172"/>
      <c r="M143" s="172"/>
      <c r="N143" s="172"/>
      <c r="O143" s="55"/>
      <c r="P143" s="55"/>
      <c r="Q143" s="55"/>
    </row>
    <row r="144" spans="1:17" s="511" customFormat="1" x14ac:dyDescent="0.2">
      <c r="A144" s="472"/>
      <c r="B144" s="471">
        <v>32</v>
      </c>
      <c r="C144" s="472"/>
      <c r="D144" s="473" t="s">
        <v>16</v>
      </c>
      <c r="E144" s="474" t="e">
        <f>SUM(E145,#REF!,E147,#REF!)</f>
        <v>#REF!</v>
      </c>
      <c r="F144" s="474">
        <v>9444</v>
      </c>
      <c r="G144" s="474">
        <v>9440.24</v>
      </c>
      <c r="H144" s="475" t="e">
        <f t="shared" si="11"/>
        <v>#REF!</v>
      </c>
      <c r="I144" s="475">
        <f t="shared" si="12"/>
        <v>99.960186361711138</v>
      </c>
      <c r="J144" s="510"/>
      <c r="K144" s="510"/>
      <c r="L144" s="510"/>
      <c r="M144" s="510"/>
      <c r="N144" s="510"/>
      <c r="O144" s="510"/>
      <c r="P144" s="510"/>
      <c r="Q144" s="510"/>
    </row>
    <row r="145" spans="1:17" s="511" customFormat="1" x14ac:dyDescent="0.2">
      <c r="A145" s="427"/>
      <c r="B145" s="419">
        <v>321</v>
      </c>
      <c r="C145" s="427"/>
      <c r="D145" s="506" t="s">
        <v>71</v>
      </c>
      <c r="E145" s="167">
        <f>SUM(E146)</f>
        <v>0</v>
      </c>
      <c r="F145" s="167">
        <v>400</v>
      </c>
      <c r="G145" s="167">
        <f>SUM(G146)</f>
        <v>0</v>
      </c>
      <c r="H145" s="477" t="e">
        <f t="shared" si="11"/>
        <v>#DIV/0!</v>
      </c>
      <c r="I145" s="477"/>
      <c r="J145" s="510"/>
      <c r="K145" s="510"/>
      <c r="L145" s="510"/>
      <c r="M145" s="510"/>
      <c r="N145" s="510"/>
      <c r="O145" s="510"/>
      <c r="P145" s="510"/>
      <c r="Q145" s="510"/>
    </row>
    <row r="146" spans="1:17" s="511" customFormat="1" x14ac:dyDescent="0.2">
      <c r="A146" s="427"/>
      <c r="B146" s="423" t="s">
        <v>92</v>
      </c>
      <c r="C146" s="427"/>
      <c r="D146" s="507" t="s">
        <v>93</v>
      </c>
      <c r="E146" s="168">
        <v>0</v>
      </c>
      <c r="F146" s="168">
        <v>400</v>
      </c>
      <c r="G146" s="168"/>
      <c r="H146" s="477" t="e">
        <f t="shared" si="11"/>
        <v>#DIV/0!</v>
      </c>
      <c r="I146" s="477"/>
      <c r="J146" s="510"/>
      <c r="K146" s="510"/>
      <c r="L146" s="510"/>
      <c r="M146" s="510"/>
      <c r="N146" s="510"/>
      <c r="O146" s="510"/>
      <c r="P146" s="510"/>
      <c r="Q146" s="510"/>
    </row>
    <row r="147" spans="1:17" s="511" customFormat="1" x14ac:dyDescent="0.2">
      <c r="A147" s="427"/>
      <c r="B147" s="419" t="s">
        <v>178</v>
      </c>
      <c r="C147" s="427"/>
      <c r="D147" s="506" t="s">
        <v>66</v>
      </c>
      <c r="E147" s="167">
        <f>SUM(E148:E149)</f>
        <v>1990.84</v>
      </c>
      <c r="F147" s="167"/>
      <c r="G147" s="167">
        <f>SUM(G148:G149)</f>
        <v>9440.24</v>
      </c>
      <c r="H147" s="477"/>
      <c r="I147" s="477"/>
      <c r="J147" s="510"/>
      <c r="K147" s="510"/>
      <c r="L147" s="510"/>
      <c r="M147" s="510"/>
      <c r="N147" s="510"/>
      <c r="O147" s="510"/>
      <c r="P147" s="510"/>
      <c r="Q147" s="510"/>
    </row>
    <row r="148" spans="1:17" s="511" customFormat="1" ht="31.5" x14ac:dyDescent="0.2">
      <c r="A148" s="427"/>
      <c r="B148" s="423" t="s">
        <v>110</v>
      </c>
      <c r="C148" s="427"/>
      <c r="D148" s="512" t="s">
        <v>230</v>
      </c>
      <c r="E148" s="168">
        <v>1990.84</v>
      </c>
      <c r="F148" s="168">
        <v>5720</v>
      </c>
      <c r="G148" s="168">
        <v>4472.78</v>
      </c>
      <c r="H148" s="477"/>
      <c r="I148" s="477"/>
      <c r="J148" s="510"/>
      <c r="K148" s="510"/>
      <c r="L148" s="510"/>
      <c r="M148" s="510"/>
      <c r="N148" s="510"/>
      <c r="O148" s="510"/>
      <c r="P148" s="510"/>
      <c r="Q148" s="510"/>
    </row>
    <row r="149" spans="1:17" s="511" customFormat="1" ht="31.5" x14ac:dyDescent="0.2">
      <c r="A149" s="427"/>
      <c r="B149" s="423" t="s">
        <v>179</v>
      </c>
      <c r="C149" s="427"/>
      <c r="D149" s="512" t="s">
        <v>79</v>
      </c>
      <c r="E149" s="168"/>
      <c r="F149" s="168">
        <v>3324</v>
      </c>
      <c r="G149" s="168">
        <v>4967.46</v>
      </c>
      <c r="H149" s="477"/>
      <c r="I149" s="477"/>
      <c r="J149" s="510"/>
      <c r="K149" s="510"/>
      <c r="L149" s="510"/>
      <c r="M149" s="510"/>
      <c r="N149" s="510"/>
      <c r="O149" s="510"/>
      <c r="P149" s="510"/>
      <c r="Q149" s="510"/>
    </row>
    <row r="150" spans="1:17" s="56" customFormat="1" ht="13.9" customHeight="1" x14ac:dyDescent="0.2">
      <c r="A150" s="45"/>
      <c r="B150" s="125"/>
      <c r="C150" s="126" t="s">
        <v>229</v>
      </c>
      <c r="D150" s="127" t="s">
        <v>31</v>
      </c>
      <c r="E150" s="128">
        <v>1990.84</v>
      </c>
      <c r="F150" s="128">
        <v>9444</v>
      </c>
      <c r="G150" s="128">
        <v>9440.24</v>
      </c>
      <c r="H150" s="129">
        <f t="shared" si="11"/>
        <v>474.18376162825746</v>
      </c>
      <c r="I150" s="129">
        <f t="shared" si="12"/>
        <v>99.960186361711138</v>
      </c>
      <c r="J150" s="55"/>
      <c r="K150" s="55"/>
      <c r="L150" s="55"/>
      <c r="M150" s="55"/>
      <c r="N150" s="55"/>
      <c r="O150" s="55"/>
      <c r="P150" s="55"/>
      <c r="Q150" s="55"/>
    </row>
    <row r="151" spans="1:17" s="511" customFormat="1" ht="13.9" customHeight="1" x14ac:dyDescent="0.2">
      <c r="A151" s="424"/>
      <c r="B151" s="429">
        <v>32</v>
      </c>
      <c r="C151" s="424"/>
      <c r="D151" s="495" t="s">
        <v>16</v>
      </c>
      <c r="E151" s="170"/>
      <c r="F151" s="170">
        <v>300</v>
      </c>
      <c r="G151" s="170">
        <v>300</v>
      </c>
      <c r="H151" s="477"/>
      <c r="I151" s="486"/>
      <c r="J151" s="510"/>
      <c r="K151" s="510"/>
      <c r="L151" s="510"/>
      <c r="M151" s="510"/>
      <c r="N151" s="510"/>
      <c r="O151" s="510"/>
      <c r="P151" s="510"/>
      <c r="Q151" s="510"/>
    </row>
    <row r="152" spans="1:17" s="511" customFormat="1" ht="13.9" customHeight="1" x14ac:dyDescent="0.2">
      <c r="A152" s="424"/>
      <c r="B152" s="429">
        <v>323</v>
      </c>
      <c r="C152" s="424"/>
      <c r="D152" s="495" t="s">
        <v>261</v>
      </c>
      <c r="E152" s="170"/>
      <c r="F152" s="170"/>
      <c r="G152" s="170">
        <v>300</v>
      </c>
      <c r="H152" s="477"/>
      <c r="I152" s="486"/>
      <c r="J152" s="510"/>
      <c r="K152" s="510"/>
      <c r="L152" s="510"/>
      <c r="M152" s="510"/>
      <c r="N152" s="510"/>
      <c r="O152" s="510"/>
      <c r="P152" s="510"/>
      <c r="Q152" s="510"/>
    </row>
    <row r="153" spans="1:17" s="511" customFormat="1" ht="13.9" customHeight="1" x14ac:dyDescent="0.2">
      <c r="A153" s="424"/>
      <c r="B153" s="429">
        <v>3239</v>
      </c>
      <c r="C153" s="424"/>
      <c r="D153" s="495" t="s">
        <v>235</v>
      </c>
      <c r="E153" s="170"/>
      <c r="F153" s="170"/>
      <c r="G153" s="170">
        <v>300</v>
      </c>
      <c r="H153" s="477"/>
      <c r="I153" s="486"/>
      <c r="J153" s="510"/>
      <c r="K153" s="510"/>
      <c r="L153" s="510"/>
      <c r="M153" s="510"/>
      <c r="N153" s="510"/>
      <c r="O153" s="510"/>
      <c r="P153" s="510"/>
      <c r="Q153" s="510"/>
    </row>
    <row r="154" spans="1:17" s="56" customFormat="1" ht="13.9" customHeight="1" x14ac:dyDescent="0.2">
      <c r="A154" s="49"/>
      <c r="B154" s="50"/>
      <c r="C154" s="51" t="s">
        <v>233</v>
      </c>
      <c r="D154" s="52" t="s">
        <v>234</v>
      </c>
      <c r="E154" s="93">
        <v>0</v>
      </c>
      <c r="F154" s="93">
        <v>300</v>
      </c>
      <c r="G154" s="93">
        <v>300</v>
      </c>
      <c r="H154" s="113" t="e">
        <f t="shared" ref="H154" si="15">SUM(G154/E154*100)</f>
        <v>#DIV/0!</v>
      </c>
      <c r="I154" s="113">
        <f t="shared" ref="I154" si="16">SUM(G154/F154*100)</f>
        <v>100</v>
      </c>
      <c r="J154" s="55"/>
      <c r="K154" s="55"/>
      <c r="L154" s="55"/>
      <c r="M154" s="55"/>
      <c r="N154" s="55"/>
      <c r="O154" s="55"/>
      <c r="P154" s="55"/>
      <c r="Q154" s="55"/>
    </row>
    <row r="155" spans="1:17" s="56" customFormat="1" ht="13.9" customHeight="1" x14ac:dyDescent="0.2">
      <c r="A155" s="49"/>
      <c r="B155" s="50" t="s">
        <v>237</v>
      </c>
      <c r="C155" s="51"/>
      <c r="D155" s="566"/>
      <c r="E155" s="93">
        <v>2317.1799999999998</v>
      </c>
      <c r="F155" s="93"/>
      <c r="G155" s="93">
        <v>12029.66</v>
      </c>
      <c r="H155" s="113"/>
      <c r="I155" s="113"/>
      <c r="J155" s="55"/>
      <c r="K155" s="55"/>
      <c r="L155" s="55"/>
      <c r="M155" s="55"/>
      <c r="N155" s="55"/>
      <c r="O155" s="55"/>
      <c r="P155" s="55"/>
      <c r="Q155" s="55"/>
    </row>
    <row r="156" spans="1:17" s="511" customFormat="1" ht="13.9" customHeight="1" x14ac:dyDescent="0.2">
      <c r="A156" s="424"/>
      <c r="B156" s="429">
        <v>4222</v>
      </c>
      <c r="C156" s="424"/>
      <c r="D156" s="495" t="s">
        <v>121</v>
      </c>
      <c r="E156" s="170">
        <v>0</v>
      </c>
      <c r="F156" s="170"/>
      <c r="G156" s="170">
        <v>0</v>
      </c>
      <c r="H156" s="477"/>
      <c r="I156" s="486"/>
      <c r="J156" s="510"/>
      <c r="K156" s="510"/>
      <c r="L156" s="510"/>
      <c r="M156" s="510"/>
      <c r="N156" s="510"/>
      <c r="O156" s="510"/>
      <c r="P156" s="510"/>
      <c r="Q156" s="510"/>
    </row>
    <row r="157" spans="1:17" s="511" customFormat="1" ht="13.9" customHeight="1" x14ac:dyDescent="0.2">
      <c r="A157" s="424"/>
      <c r="B157" s="429">
        <v>4124</v>
      </c>
      <c r="C157" s="424"/>
      <c r="D157" s="495" t="s">
        <v>236</v>
      </c>
      <c r="E157" s="170"/>
      <c r="F157" s="170"/>
      <c r="G157" s="170">
        <v>1750</v>
      </c>
      <c r="H157" s="477"/>
      <c r="I157" s="486"/>
      <c r="J157" s="510"/>
      <c r="K157" s="510"/>
      <c r="L157" s="510"/>
      <c r="M157" s="510"/>
      <c r="N157" s="510"/>
      <c r="O157" s="510"/>
      <c r="P157" s="510"/>
      <c r="Q157" s="510"/>
    </row>
    <row r="158" spans="1:17" s="511" customFormat="1" ht="13.9" customHeight="1" x14ac:dyDescent="0.2">
      <c r="A158" s="424"/>
      <c r="B158" s="429">
        <v>4221</v>
      </c>
      <c r="C158" s="424"/>
      <c r="D158" s="495" t="s">
        <v>232</v>
      </c>
      <c r="E158" s="170"/>
      <c r="F158" s="170"/>
      <c r="G158" s="170">
        <v>8443.57</v>
      </c>
      <c r="H158" s="477"/>
      <c r="I158" s="486"/>
      <c r="J158" s="510"/>
      <c r="K158" s="510"/>
      <c r="L158" s="510"/>
      <c r="M158" s="510"/>
      <c r="N158" s="510"/>
      <c r="O158" s="510"/>
      <c r="P158" s="510"/>
      <c r="Q158" s="510"/>
    </row>
    <row r="159" spans="1:17" s="511" customFormat="1" ht="13.9" customHeight="1" x14ac:dyDescent="0.2">
      <c r="A159" s="424"/>
      <c r="B159" s="429" t="s">
        <v>226</v>
      </c>
      <c r="C159" s="424"/>
      <c r="D159" s="495" t="s">
        <v>231</v>
      </c>
      <c r="E159" s="170">
        <v>384.56</v>
      </c>
      <c r="F159" s="170"/>
      <c r="G159" s="170">
        <v>12.61</v>
      </c>
      <c r="H159" s="477"/>
      <c r="I159" s="486"/>
      <c r="J159" s="510"/>
      <c r="K159" s="510"/>
      <c r="L159" s="510"/>
      <c r="M159" s="510"/>
      <c r="N159" s="510"/>
      <c r="O159" s="510"/>
      <c r="P159" s="510"/>
      <c r="Q159" s="510"/>
    </row>
    <row r="160" spans="1:17" s="511" customFormat="1" ht="13.9" customHeight="1" x14ac:dyDescent="0.2">
      <c r="A160" s="424"/>
      <c r="B160" s="429">
        <v>4223</v>
      </c>
      <c r="C160" s="424"/>
      <c r="D160" s="495" t="s">
        <v>228</v>
      </c>
      <c r="E160" s="170">
        <v>1932.62</v>
      </c>
      <c r="F160" s="170"/>
      <c r="G160" s="170">
        <v>1823.48</v>
      </c>
      <c r="H160" s="477"/>
      <c r="I160" s="486"/>
      <c r="J160" s="510"/>
      <c r="K160" s="510"/>
      <c r="L160" s="510"/>
      <c r="M160" s="510"/>
      <c r="N160" s="510"/>
      <c r="O160" s="510"/>
      <c r="P160" s="510"/>
      <c r="Q160" s="510"/>
    </row>
    <row r="161" spans="1:17" s="56" customFormat="1" ht="13.9" customHeight="1" x14ac:dyDescent="0.2">
      <c r="A161" s="49"/>
      <c r="B161" s="50"/>
      <c r="C161" s="51" t="s">
        <v>59</v>
      </c>
      <c r="D161" s="52" t="s">
        <v>56</v>
      </c>
      <c r="E161" s="93">
        <v>2317.1799999999998</v>
      </c>
      <c r="F161" s="93">
        <v>13300</v>
      </c>
      <c r="G161" s="93">
        <v>12029.66</v>
      </c>
      <c r="H161" s="113">
        <f t="shared" si="11"/>
        <v>519.15086441277765</v>
      </c>
      <c r="I161" s="113">
        <f t="shared" si="12"/>
        <v>90.448571428571427</v>
      </c>
      <c r="J161" s="55"/>
      <c r="K161" s="55"/>
      <c r="L161" s="55"/>
      <c r="M161" s="55"/>
      <c r="N161" s="55"/>
      <c r="O161" s="55"/>
      <c r="P161" s="55"/>
      <c r="Q161" s="55"/>
    </row>
    <row r="162" spans="1:17" s="61" customFormat="1" x14ac:dyDescent="0.2">
      <c r="A162" s="34"/>
      <c r="B162" s="32">
        <v>42</v>
      </c>
      <c r="C162" s="34"/>
      <c r="D162" s="2" t="s">
        <v>19</v>
      </c>
      <c r="E162" s="163">
        <f>SUM(E163)</f>
        <v>0</v>
      </c>
      <c r="F162" s="163"/>
      <c r="G162" s="90">
        <f>SUM(G163)</f>
        <v>0</v>
      </c>
      <c r="H162" s="110" t="e">
        <f t="shared" ref="H162:H166" si="17">SUM(G162/E162*100)</f>
        <v>#DIV/0!</v>
      </c>
      <c r="I162" s="110" t="e">
        <f t="shared" ref="I162:I166" si="18">SUM(G162/F162*100)</f>
        <v>#DIV/0!</v>
      </c>
      <c r="J162" s="60"/>
      <c r="K162" s="60"/>
      <c r="L162" s="60"/>
      <c r="M162" s="60"/>
      <c r="N162" s="60"/>
      <c r="O162" s="60"/>
      <c r="P162" s="60"/>
      <c r="Q162" s="60"/>
    </row>
    <row r="163" spans="1:17" s="68" customFormat="1" x14ac:dyDescent="0.2">
      <c r="A163" s="40"/>
      <c r="B163" s="41">
        <v>422</v>
      </c>
      <c r="C163" s="69"/>
      <c r="D163" s="38" t="s">
        <v>67</v>
      </c>
      <c r="E163" s="152">
        <f>SUM(E164)</f>
        <v>0</v>
      </c>
      <c r="F163" s="152"/>
      <c r="G163" s="86">
        <f>SUM(G164)</f>
        <v>0</v>
      </c>
      <c r="H163" s="115" t="e">
        <f t="shared" si="17"/>
        <v>#DIV/0!</v>
      </c>
      <c r="I163" s="115"/>
      <c r="J163" s="67"/>
      <c r="K163" s="67"/>
      <c r="L163" s="67"/>
      <c r="M163" s="67"/>
      <c r="N163" s="67"/>
      <c r="O163" s="67"/>
      <c r="P163" s="67"/>
      <c r="Q163" s="67"/>
    </row>
    <row r="164" spans="1:17" s="54" customFormat="1" ht="18" customHeight="1" x14ac:dyDescent="0.2">
      <c r="A164" s="36"/>
      <c r="B164" s="46" t="s">
        <v>120</v>
      </c>
      <c r="C164" s="62"/>
      <c r="D164" s="39" t="s">
        <v>121</v>
      </c>
      <c r="E164" s="154">
        <v>0</v>
      </c>
      <c r="F164" s="154"/>
      <c r="G164" s="87"/>
      <c r="H164" s="148" t="e">
        <f t="shared" si="17"/>
        <v>#DIV/0!</v>
      </c>
      <c r="I164" s="114"/>
      <c r="J164" s="53"/>
      <c r="K164" s="53"/>
      <c r="L164" s="53"/>
      <c r="M164" s="53"/>
      <c r="N164" s="53"/>
      <c r="O164" s="53"/>
      <c r="P164" s="53"/>
      <c r="Q164" s="53"/>
    </row>
    <row r="165" spans="1:17" x14ac:dyDescent="0.2">
      <c r="A165" s="49"/>
      <c r="B165" s="50"/>
      <c r="C165" s="51" t="s">
        <v>58</v>
      </c>
      <c r="D165" s="52" t="s">
        <v>127</v>
      </c>
      <c r="E165" s="93">
        <f>SUM(E162)</f>
        <v>0</v>
      </c>
      <c r="F165" s="93">
        <f>SUM(F162)</f>
        <v>0</v>
      </c>
      <c r="G165" s="93">
        <f>SUM(G162)</f>
        <v>0</v>
      </c>
      <c r="H165" s="113" t="e">
        <f t="shared" si="17"/>
        <v>#DIV/0!</v>
      </c>
      <c r="I165" s="113" t="e">
        <f t="shared" si="18"/>
        <v>#DIV/0!</v>
      </c>
    </row>
    <row r="166" spans="1:17" ht="24.75" customHeight="1" x14ac:dyDescent="0.2">
      <c r="A166" s="615" t="s">
        <v>22</v>
      </c>
      <c r="B166" s="615"/>
      <c r="C166" s="615"/>
      <c r="D166" s="615"/>
      <c r="E166" s="554">
        <v>396326.02</v>
      </c>
      <c r="F166" s="554">
        <v>496279</v>
      </c>
      <c r="G166" s="554">
        <v>460280.62</v>
      </c>
      <c r="H166" s="555">
        <f t="shared" si="17"/>
        <v>116.13686631021601</v>
      </c>
      <c r="I166" s="555">
        <f t="shared" si="18"/>
        <v>92.746342279242128</v>
      </c>
    </row>
    <row r="168" spans="1:17" ht="15.75" x14ac:dyDescent="0.2">
      <c r="A168" s="609" t="s">
        <v>147</v>
      </c>
      <c r="B168" s="610"/>
      <c r="C168" s="610"/>
      <c r="D168" s="610"/>
      <c r="E168" s="610"/>
      <c r="F168" s="610"/>
      <c r="G168" s="610"/>
      <c r="H168" s="610"/>
      <c r="I168" s="611"/>
    </row>
    <row r="169" spans="1:17" ht="105" x14ac:dyDescent="0.2">
      <c r="A169" s="76" t="s">
        <v>30</v>
      </c>
      <c r="B169" s="47" t="s">
        <v>124</v>
      </c>
      <c r="C169" s="76" t="s">
        <v>40</v>
      </c>
      <c r="D169" s="76" t="s">
        <v>13</v>
      </c>
      <c r="E169" s="556" t="s">
        <v>86</v>
      </c>
      <c r="F169" s="94" t="s">
        <v>87</v>
      </c>
      <c r="G169" s="94" t="s">
        <v>88</v>
      </c>
      <c r="H169" s="116" t="s">
        <v>100</v>
      </c>
      <c r="I169" s="116" t="s">
        <v>100</v>
      </c>
    </row>
    <row r="170" spans="1:17" x14ac:dyDescent="0.2">
      <c r="A170" s="612">
        <v>1</v>
      </c>
      <c r="B170" s="613"/>
      <c r="C170" s="613"/>
      <c r="D170" s="614"/>
      <c r="E170" s="557">
        <v>2</v>
      </c>
      <c r="F170" s="130">
        <v>3</v>
      </c>
      <c r="G170" s="130">
        <v>4</v>
      </c>
      <c r="H170" s="149" t="s">
        <v>123</v>
      </c>
      <c r="I170" s="108" t="s">
        <v>122</v>
      </c>
    </row>
    <row r="171" spans="1:17" x14ac:dyDescent="0.2">
      <c r="A171" s="78" t="s">
        <v>148</v>
      </c>
      <c r="B171" s="78"/>
      <c r="C171" s="78"/>
      <c r="D171" s="79" t="s">
        <v>149</v>
      </c>
      <c r="E171" s="558">
        <f>SUM(E172)</f>
        <v>0</v>
      </c>
      <c r="F171" s="95">
        <f t="shared" ref="F171:G174" si="19">SUM(F172)</f>
        <v>0</v>
      </c>
      <c r="G171" s="95">
        <f t="shared" si="19"/>
        <v>0</v>
      </c>
      <c r="H171" s="117" t="e">
        <f t="shared" ref="H171" si="20">SUM(G171/E171*100)</f>
        <v>#DIV/0!</v>
      </c>
      <c r="I171" s="117" t="e">
        <f t="shared" ref="I171" si="21">SUM(G171/F171*100)</f>
        <v>#DIV/0!</v>
      </c>
    </row>
    <row r="172" spans="1:17" x14ac:dyDescent="0.2">
      <c r="A172" s="78"/>
      <c r="B172" s="78" t="s">
        <v>150</v>
      </c>
      <c r="C172" s="78"/>
      <c r="D172" s="80" t="s">
        <v>51</v>
      </c>
      <c r="E172" s="558">
        <f>SUM(E173)</f>
        <v>0</v>
      </c>
      <c r="F172" s="95">
        <f t="shared" si="19"/>
        <v>0</v>
      </c>
      <c r="G172" s="95">
        <f t="shared" si="19"/>
        <v>0</v>
      </c>
      <c r="H172" s="117" t="e">
        <f t="shared" ref="H172:H175" si="22">SUM(G172/E172*100)</f>
        <v>#DIV/0!</v>
      </c>
      <c r="I172" s="117" t="e">
        <f t="shared" ref="I172:I175" si="23">SUM(G172/F172*100)</f>
        <v>#DIV/0!</v>
      </c>
    </row>
    <row r="173" spans="1:17" x14ac:dyDescent="0.2">
      <c r="A173" s="78"/>
      <c r="B173" s="78" t="s">
        <v>151</v>
      </c>
      <c r="C173" s="78"/>
      <c r="D173" s="80" t="s">
        <v>152</v>
      </c>
      <c r="E173" s="558">
        <f>SUM(E174)</f>
        <v>0</v>
      </c>
      <c r="F173" s="95">
        <f t="shared" si="19"/>
        <v>0</v>
      </c>
      <c r="G173" s="95">
        <f t="shared" si="19"/>
        <v>0</v>
      </c>
      <c r="H173" s="117" t="e">
        <f t="shared" si="22"/>
        <v>#DIV/0!</v>
      </c>
      <c r="I173" s="117" t="e">
        <f t="shared" si="23"/>
        <v>#DIV/0!</v>
      </c>
    </row>
    <row r="174" spans="1:17" x14ac:dyDescent="0.2">
      <c r="A174" s="81"/>
      <c r="B174" s="81" t="s">
        <v>154</v>
      </c>
      <c r="C174" s="81"/>
      <c r="D174" s="82" t="s">
        <v>155</v>
      </c>
      <c r="E174" s="559">
        <f>SUM(E175)</f>
        <v>0</v>
      </c>
      <c r="F174" s="96">
        <f t="shared" si="19"/>
        <v>0</v>
      </c>
      <c r="G174" s="96">
        <f t="shared" si="19"/>
        <v>0</v>
      </c>
      <c r="H174" s="118" t="e">
        <f t="shared" si="22"/>
        <v>#DIV/0!</v>
      </c>
      <c r="I174" s="118" t="e">
        <f t="shared" si="23"/>
        <v>#DIV/0!</v>
      </c>
    </row>
    <row r="175" spans="1:17" s="63" customFormat="1" x14ac:dyDescent="0.2">
      <c r="A175" s="83"/>
      <c r="B175" s="83"/>
      <c r="C175" s="84">
        <v>11</v>
      </c>
      <c r="D175" s="85" t="s">
        <v>82</v>
      </c>
      <c r="E175" s="560">
        <v>0</v>
      </c>
      <c r="F175" s="97">
        <v>0</v>
      </c>
      <c r="G175" s="97">
        <v>0</v>
      </c>
      <c r="H175" s="119" t="e">
        <f t="shared" si="22"/>
        <v>#DIV/0!</v>
      </c>
      <c r="I175" s="119" t="e">
        <f t="shared" si="23"/>
        <v>#DIV/0!</v>
      </c>
    </row>
    <row r="180" spans="1:10" x14ac:dyDescent="0.2">
      <c r="A180" s="562"/>
      <c r="B180" s="562"/>
      <c r="C180" s="562"/>
      <c r="D180" s="562"/>
      <c r="E180" s="563"/>
      <c r="F180" s="564"/>
      <c r="G180" s="564"/>
      <c r="H180" s="564"/>
      <c r="I180" s="564"/>
      <c r="J180" s="561"/>
    </row>
    <row r="181" spans="1:10" x14ac:dyDescent="0.2">
      <c r="A181" s="562"/>
      <c r="B181" s="562"/>
      <c r="C181" s="562"/>
      <c r="D181" s="562"/>
      <c r="E181" s="563"/>
      <c r="F181" s="564"/>
      <c r="G181" s="564"/>
      <c r="H181" s="564"/>
      <c r="I181" s="564"/>
      <c r="J181" s="561"/>
    </row>
    <row r="182" spans="1:10" x14ac:dyDescent="0.2">
      <c r="A182" s="562"/>
      <c r="B182" s="562"/>
      <c r="C182" s="562"/>
      <c r="D182" s="562"/>
      <c r="E182" s="563"/>
      <c r="F182" s="564"/>
      <c r="G182" s="564"/>
      <c r="H182" s="564"/>
      <c r="I182" s="564"/>
      <c r="J182" s="561"/>
    </row>
    <row r="185" spans="1:10" x14ac:dyDescent="0.25">
      <c r="A185" s="247"/>
      <c r="B185" s="248"/>
      <c r="C185" s="249"/>
      <c r="D185" s="235"/>
      <c r="E185" s="250"/>
      <c r="F185" s="250"/>
      <c r="G185" s="251"/>
    </row>
    <row r="186" spans="1:10" x14ac:dyDescent="0.25">
      <c r="A186" s="247"/>
      <c r="B186" s="248"/>
      <c r="C186" s="249"/>
      <c r="D186" s="235"/>
      <c r="E186" s="250"/>
      <c r="F186" s="250"/>
      <c r="G186" s="251"/>
    </row>
    <row r="187" spans="1:10" x14ac:dyDescent="0.25">
      <c r="A187" s="247"/>
      <c r="B187" s="248"/>
      <c r="C187" s="249"/>
      <c r="D187" s="235"/>
      <c r="E187" s="250"/>
      <c r="F187" s="250"/>
      <c r="G187" s="251"/>
    </row>
    <row r="188" spans="1:10" x14ac:dyDescent="0.25">
      <c r="A188" s="247"/>
      <c r="B188" s="248"/>
      <c r="C188" s="249"/>
      <c r="D188" s="235"/>
      <c r="E188" s="250"/>
      <c r="F188" s="250"/>
      <c r="G188" s="251"/>
    </row>
    <row r="189" spans="1:10" x14ac:dyDescent="0.25">
      <c r="A189" s="236"/>
      <c r="B189" s="252"/>
      <c r="C189" s="253"/>
      <c r="D189" s="236"/>
      <c r="E189"/>
      <c r="F189"/>
      <c r="G189"/>
    </row>
    <row r="190" spans="1:10" x14ac:dyDescent="0.25">
      <c r="A190" s="247"/>
      <c r="B190" s="252"/>
      <c r="C190" s="253"/>
      <c r="D190" s="236"/>
      <c r="E190"/>
      <c r="F190"/>
      <c r="G190"/>
    </row>
    <row r="191" spans="1:10" x14ac:dyDescent="0.25">
      <c r="A191" s="247"/>
      <c r="B191" s="252"/>
      <c r="C191" s="253"/>
      <c r="D191" s="236"/>
      <c r="E191"/>
      <c r="F191"/>
      <c r="G191"/>
    </row>
    <row r="192" spans="1:10" x14ac:dyDescent="0.25">
      <c r="A192" s="247"/>
      <c r="B192" s="252"/>
      <c r="C192" s="253"/>
      <c r="D192" s="236"/>
      <c r="E192"/>
      <c r="F192"/>
      <c r="G192"/>
    </row>
    <row r="193" spans="1:8" x14ac:dyDescent="0.2">
      <c r="A193"/>
      <c r="B193" s="254"/>
      <c r="C193" s="196"/>
      <c r="D193"/>
      <c r="E193"/>
      <c r="F193"/>
      <c r="G193"/>
    </row>
    <row r="194" spans="1:8" x14ac:dyDescent="0.25">
      <c r="A194" s="235"/>
      <c r="B194" s="248"/>
      <c r="C194" s="249"/>
      <c r="D194" s="235"/>
      <c r="E194" s="251"/>
      <c r="F194" s="251"/>
      <c r="G194"/>
    </row>
    <row r="195" spans="1:8" x14ac:dyDescent="0.25">
      <c r="A195" s="235"/>
      <c r="B195" s="248"/>
      <c r="C195" s="249"/>
      <c r="D195" s="235"/>
      <c r="E195" s="251"/>
      <c r="F195" s="251"/>
      <c r="G195"/>
    </row>
    <row r="196" spans="1:8" x14ac:dyDescent="0.25">
      <c r="A196" s="392"/>
      <c r="B196" s="235"/>
      <c r="C196" s="249"/>
      <c r="D196" s="235"/>
      <c r="E196" s="251"/>
      <c r="F196" s="251"/>
      <c r="G196"/>
    </row>
    <row r="197" spans="1:8" x14ac:dyDescent="0.25">
      <c r="A197" s="251"/>
      <c r="B197" s="255"/>
      <c r="C197" s="250"/>
      <c r="D197" s="251"/>
      <c r="E197" s="251"/>
      <c r="F197" s="251"/>
      <c r="G197"/>
    </row>
    <row r="198" spans="1:8" x14ac:dyDescent="0.25">
      <c r="A198" s="251"/>
      <c r="B198" s="255"/>
      <c r="C198" s="250"/>
      <c r="D198" s="251"/>
      <c r="E198" s="251"/>
      <c r="F198" s="251"/>
      <c r="G198"/>
    </row>
    <row r="199" spans="1:8" x14ac:dyDescent="0.25">
      <c r="A199" s="625"/>
      <c r="B199" s="626"/>
      <c r="C199" s="250"/>
      <c r="D199" s="251"/>
      <c r="E199" s="251"/>
      <c r="F199" s="251"/>
      <c r="G199"/>
    </row>
    <row r="200" spans="1:8" x14ac:dyDescent="0.25">
      <c r="A200" s="247"/>
      <c r="B200" s="248"/>
      <c r="C200" s="249"/>
      <c r="D200" s="235"/>
      <c r="E200" s="250"/>
      <c r="F200" s="250"/>
      <c r="G200"/>
    </row>
    <row r="201" spans="1:8" x14ac:dyDescent="0.25">
      <c r="A201" s="607"/>
      <c r="B201" s="608"/>
      <c r="C201" s="249"/>
      <c r="D201" s="235"/>
      <c r="E201" s="250"/>
      <c r="F201" s="250"/>
      <c r="G201"/>
    </row>
    <row r="202" spans="1:8" x14ac:dyDescent="0.25">
      <c r="A202" s="256"/>
      <c r="B202" s="257"/>
      <c r="C202" s="249"/>
      <c r="D202" s="235"/>
      <c r="E202" s="250"/>
      <c r="F202" s="250"/>
      <c r="G202"/>
    </row>
    <row r="203" spans="1:8" x14ac:dyDescent="0.25">
      <c r="A203" s="235"/>
      <c r="B203" s="248"/>
      <c r="C203" s="249"/>
      <c r="D203" s="235"/>
      <c r="E203" s="251"/>
      <c r="F203" s="251"/>
      <c r="G203"/>
    </row>
    <row r="204" spans="1:8" x14ac:dyDescent="0.25">
      <c r="A204" s="235"/>
      <c r="B204" s="248"/>
      <c r="C204" s="249"/>
      <c r="D204" s="235"/>
      <c r="E204" s="251"/>
      <c r="F204" s="251"/>
      <c r="G204"/>
    </row>
    <row r="205" spans="1:8" x14ac:dyDescent="0.25">
      <c r="A205" s="235"/>
      <c r="B205" s="248"/>
      <c r="C205" s="249"/>
      <c r="D205" s="258"/>
      <c r="E205" s="235"/>
      <c r="F205" s="235"/>
      <c r="G205" s="259"/>
      <c r="H205" s="260"/>
    </row>
    <row r="206" spans="1:8" x14ac:dyDescent="0.25">
      <c r="A206" s="235"/>
      <c r="B206" s="248"/>
      <c r="C206" s="249"/>
      <c r="D206" s="235"/>
      <c r="E206" s="235"/>
      <c r="F206" s="235"/>
      <c r="G206" s="259"/>
      <c r="H206" s="260"/>
    </row>
    <row r="207" spans="1:8" x14ac:dyDescent="0.25">
      <c r="A207" s="235"/>
      <c r="B207" s="248"/>
      <c r="C207" s="249"/>
      <c r="D207" s="235"/>
      <c r="E207" s="235"/>
      <c r="F207" s="235"/>
      <c r="G207" s="259"/>
      <c r="H207" s="260"/>
    </row>
    <row r="208" spans="1:8" x14ac:dyDescent="0.25">
      <c r="A208" s="235"/>
      <c r="B208" s="248"/>
      <c r="C208" s="249"/>
      <c r="D208" s="235"/>
      <c r="E208" s="235"/>
      <c r="F208" s="235"/>
      <c r="G208" s="259"/>
      <c r="H208" s="260"/>
    </row>
  </sheetData>
  <protectedRanges>
    <protectedRange algorithmName="SHA-512" hashValue="R8frfBQ/MhInQYm+jLEgMwgPwCkrGPIUaxyIFLRSCn/+fIsUU6bmJDax/r7gTh2PEAEvgODYwg0rRRjqSM/oww==" saltValue="tbZzHO5lCNHCDH5y3XGZag==" spinCount="100000" sqref="D10" name="Range1"/>
    <protectedRange algorithmName="SHA-512" hashValue="R8frfBQ/MhInQYm+jLEgMwgPwCkrGPIUaxyIFLRSCn/+fIsUU6bmJDax/r7gTh2PEAEvgODYwg0rRRjqSM/oww==" saltValue="tbZzHO5lCNHCDH5y3XGZag==" spinCount="100000" sqref="D20" name="Range1_2"/>
    <protectedRange algorithmName="SHA-512" hashValue="R8frfBQ/MhInQYm+jLEgMwgPwCkrGPIUaxyIFLRSCn/+fIsUU6bmJDax/r7gTh2PEAEvgODYwg0rRRjqSM/oww==" saltValue="tbZzHO5lCNHCDH5y3XGZag==" spinCount="100000" sqref="D18:D19" name="Range1_3"/>
    <protectedRange algorithmName="SHA-512" hashValue="R8frfBQ/MhInQYm+jLEgMwgPwCkrGPIUaxyIFLRSCn/+fIsUU6bmJDax/r7gTh2PEAEvgODYwg0rRRjqSM/oww==" saltValue="tbZzHO5lCNHCDH5y3XGZag==" spinCount="100000" sqref="E58 E104" name="Range1_1"/>
    <protectedRange algorithmName="SHA-512" hashValue="R8frfBQ/MhInQYm+jLEgMwgPwCkrGPIUaxyIFLRSCn/+fIsUU6bmJDax/r7gTh2PEAEvgODYwg0rRRjqSM/oww==" saltValue="tbZzHO5lCNHCDH5y3XGZag==" spinCount="100000" sqref="E60" name="Range1_4"/>
    <protectedRange algorithmName="SHA-512" hashValue="R8frfBQ/MhInQYm+jLEgMwgPwCkrGPIUaxyIFLRSCn/+fIsUU6bmJDax/r7gTh2PEAEvgODYwg0rRRjqSM/oww==" saltValue="tbZzHO5lCNHCDH5y3XGZag==" spinCount="100000" sqref="E62 E108" name="Range1_5"/>
    <protectedRange algorithmName="SHA-512" hashValue="R8frfBQ/MhInQYm+jLEgMwgPwCkrGPIUaxyIFLRSCn/+fIsUU6bmJDax/r7gTh2PEAEvgODYwg0rRRjqSM/oww==" saltValue="tbZzHO5lCNHCDH5y3XGZag==" spinCount="100000" sqref="E66" name="Range1_6"/>
    <protectedRange algorithmName="SHA-512" hashValue="R8frfBQ/MhInQYm+jLEgMwgPwCkrGPIUaxyIFLRSCn/+fIsUU6bmJDax/r7gTh2PEAEvgODYwg0rRRjqSM/oww==" saltValue="tbZzHO5lCNHCDH5y3XGZag==" spinCount="100000" sqref="E67" name="Range1_7"/>
    <protectedRange algorithmName="SHA-512" hashValue="R8frfBQ/MhInQYm+jLEgMwgPwCkrGPIUaxyIFLRSCn/+fIsUU6bmJDax/r7gTh2PEAEvgODYwg0rRRjqSM/oww==" saltValue="tbZzHO5lCNHCDH5y3XGZag==" spinCount="100000" sqref="E68" name="Range1_8"/>
    <protectedRange algorithmName="SHA-512" hashValue="R8frfBQ/MhInQYm+jLEgMwgPwCkrGPIUaxyIFLRSCn/+fIsUU6bmJDax/r7gTh2PEAEvgODYwg0rRRjqSM/oww==" saltValue="tbZzHO5lCNHCDH5y3XGZag==" spinCount="100000" sqref="E70:E71" name="Range1_9"/>
    <protectedRange algorithmName="SHA-512" hashValue="R8frfBQ/MhInQYm+jLEgMwgPwCkrGPIUaxyIFLRSCn/+fIsUU6bmJDax/r7gTh2PEAEvgODYwg0rRRjqSM/oww==" saltValue="tbZzHO5lCNHCDH5y3XGZag==" spinCount="100000" sqref="E72" name="Range1_11"/>
    <protectedRange algorithmName="SHA-512" hashValue="R8frfBQ/MhInQYm+jLEgMwgPwCkrGPIUaxyIFLRSCn/+fIsUU6bmJDax/r7gTh2PEAEvgODYwg0rRRjqSM/oww==" saltValue="tbZzHO5lCNHCDH5y3XGZag==" spinCount="100000" sqref="E73" name="Range1_12"/>
    <protectedRange algorithmName="SHA-512" hashValue="R8frfBQ/MhInQYm+jLEgMwgPwCkrGPIUaxyIFLRSCn/+fIsUU6bmJDax/r7gTh2PEAEvgODYwg0rRRjqSM/oww==" saltValue="tbZzHO5lCNHCDH5y3XGZag==" spinCount="100000" sqref="E74" name="Range1_14"/>
    <protectedRange algorithmName="SHA-512" hashValue="R8frfBQ/MhInQYm+jLEgMwgPwCkrGPIUaxyIFLRSCn/+fIsUU6bmJDax/r7gTh2PEAEvgODYwg0rRRjqSM/oww==" saltValue="tbZzHO5lCNHCDH5y3XGZag==" spinCount="100000" sqref="E76" name="Range1_15"/>
    <protectedRange algorithmName="SHA-512" hashValue="R8frfBQ/MhInQYm+jLEgMwgPwCkrGPIUaxyIFLRSCn/+fIsUU6bmJDax/r7gTh2PEAEvgODYwg0rRRjqSM/oww==" saltValue="tbZzHO5lCNHCDH5y3XGZag==" spinCount="100000" sqref="E77" name="Range1_16"/>
    <protectedRange algorithmName="SHA-512" hashValue="R8frfBQ/MhInQYm+jLEgMwgPwCkrGPIUaxyIFLRSCn/+fIsUU6bmJDax/r7gTh2PEAEvgODYwg0rRRjqSM/oww==" saltValue="tbZzHO5lCNHCDH5y3XGZag==" spinCount="100000" sqref="E78" name="Range1_17"/>
    <protectedRange algorithmName="SHA-512" hashValue="R8frfBQ/MhInQYm+jLEgMwgPwCkrGPIUaxyIFLRSCn/+fIsUU6bmJDax/r7gTh2PEAEvgODYwg0rRRjqSM/oww==" saltValue="tbZzHO5lCNHCDH5y3XGZag==" spinCount="100000" sqref="E79" name="Range1_18"/>
    <protectedRange algorithmName="SHA-512" hashValue="R8frfBQ/MhInQYm+jLEgMwgPwCkrGPIUaxyIFLRSCn/+fIsUU6bmJDax/r7gTh2PEAEvgODYwg0rRRjqSM/oww==" saltValue="tbZzHO5lCNHCDH5y3XGZag==" spinCount="100000" sqref="E80" name="Range1_19"/>
    <protectedRange algorithmName="SHA-512" hashValue="R8frfBQ/MhInQYm+jLEgMwgPwCkrGPIUaxyIFLRSCn/+fIsUU6bmJDax/r7gTh2PEAEvgODYwg0rRRjqSM/oww==" saltValue="tbZzHO5lCNHCDH5y3XGZag==" spinCount="100000" sqref="E81" name="Range1_21"/>
    <protectedRange algorithmName="SHA-512" hashValue="R8frfBQ/MhInQYm+jLEgMwgPwCkrGPIUaxyIFLRSCn/+fIsUU6bmJDax/r7gTh2PEAEvgODYwg0rRRjqSM/oww==" saltValue="tbZzHO5lCNHCDH5y3XGZag==" spinCount="100000" sqref="E82" name="Range1_22"/>
    <protectedRange algorithmName="SHA-512" hashValue="R8frfBQ/MhInQYm+jLEgMwgPwCkrGPIUaxyIFLRSCn/+fIsUU6bmJDax/r7gTh2PEAEvgODYwg0rRRjqSM/oww==" saltValue="tbZzHO5lCNHCDH5y3XGZag==" spinCount="100000" sqref="E83" name="Range1_24"/>
  </protectedRanges>
  <mergeCells count="13">
    <mergeCell ref="A201:B201"/>
    <mergeCell ref="A1:I1"/>
    <mergeCell ref="A168:I168"/>
    <mergeCell ref="A170:D170"/>
    <mergeCell ref="A166:D166"/>
    <mergeCell ref="A4:D4"/>
    <mergeCell ref="A2:I2"/>
    <mergeCell ref="A42:D42"/>
    <mergeCell ref="A40:I40"/>
    <mergeCell ref="A52:I52"/>
    <mergeCell ref="A54:D54"/>
    <mergeCell ref="A38:D38"/>
    <mergeCell ref="A199:B199"/>
  </mergeCells>
  <phoneticPr fontId="28" type="noConversion"/>
  <conditionalFormatting sqref="E58">
    <cfRule type="cellIs" dxfId="22" priority="21" operator="lessThan">
      <formula>-0.001</formula>
    </cfRule>
  </conditionalFormatting>
  <conditionalFormatting sqref="E60">
    <cfRule type="cellIs" dxfId="21" priority="20" operator="lessThan">
      <formula>-0.001</formula>
    </cfRule>
  </conditionalFormatting>
  <conditionalFormatting sqref="E62">
    <cfRule type="cellIs" dxfId="20" priority="19" operator="lessThan">
      <formula>-0.001</formula>
    </cfRule>
  </conditionalFormatting>
  <conditionalFormatting sqref="E66">
    <cfRule type="cellIs" dxfId="19" priority="18" operator="lessThan">
      <formula>-0.001</formula>
    </cfRule>
  </conditionalFormatting>
  <conditionalFormatting sqref="E67">
    <cfRule type="cellIs" dxfId="18" priority="17" operator="lessThan">
      <formula>-0.001</formula>
    </cfRule>
  </conditionalFormatting>
  <conditionalFormatting sqref="E68">
    <cfRule type="cellIs" dxfId="17" priority="16" operator="lessThan">
      <formula>-0.001</formula>
    </cfRule>
  </conditionalFormatting>
  <conditionalFormatting sqref="E70:E71">
    <cfRule type="cellIs" dxfId="16" priority="15" operator="lessThan">
      <formula>-0.001</formula>
    </cfRule>
  </conditionalFormatting>
  <conditionalFormatting sqref="E72">
    <cfRule type="cellIs" dxfId="15" priority="14" operator="lessThan">
      <formula>-0.001</formula>
    </cfRule>
  </conditionalFormatting>
  <conditionalFormatting sqref="E73">
    <cfRule type="cellIs" dxfId="14" priority="13" operator="lessThan">
      <formula>-0.001</formula>
    </cfRule>
  </conditionalFormatting>
  <conditionalFormatting sqref="E74">
    <cfRule type="cellIs" dxfId="13" priority="12" operator="lessThan">
      <formula>-0.001</formula>
    </cfRule>
  </conditionalFormatting>
  <conditionalFormatting sqref="E76">
    <cfRule type="cellIs" dxfId="12" priority="11" operator="lessThan">
      <formula>-0.001</formula>
    </cfRule>
  </conditionalFormatting>
  <conditionalFormatting sqref="E77">
    <cfRule type="cellIs" dxfId="11" priority="10" operator="lessThan">
      <formula>-0.001</formula>
    </cfRule>
  </conditionalFormatting>
  <conditionalFormatting sqref="E78">
    <cfRule type="cellIs" dxfId="10" priority="9" operator="lessThan">
      <formula>-0.001</formula>
    </cfRule>
  </conditionalFormatting>
  <conditionalFormatting sqref="E79">
    <cfRule type="cellIs" dxfId="9" priority="8" operator="lessThan">
      <formula>-0.001</formula>
    </cfRule>
  </conditionalFormatting>
  <conditionalFormatting sqref="E80">
    <cfRule type="cellIs" dxfId="8" priority="7" operator="lessThan">
      <formula>-0.001</formula>
    </cfRule>
  </conditionalFormatting>
  <conditionalFormatting sqref="E81">
    <cfRule type="cellIs" dxfId="7" priority="6" operator="lessThan">
      <formula>-0.001</formula>
    </cfRule>
  </conditionalFormatting>
  <conditionalFormatting sqref="E82">
    <cfRule type="cellIs" dxfId="6" priority="5" operator="lessThan">
      <formula>-0.001</formula>
    </cfRule>
  </conditionalFormatting>
  <conditionalFormatting sqref="E83">
    <cfRule type="cellIs" dxfId="5" priority="4" operator="lessThan">
      <formula>-0.001</formula>
    </cfRule>
  </conditionalFormatting>
  <conditionalFormatting sqref="E104">
    <cfRule type="cellIs" dxfId="4" priority="3" operator="lessThan">
      <formula>-0.001</formula>
    </cfRule>
  </conditionalFormatting>
  <conditionalFormatting sqref="E108">
    <cfRule type="cellIs" dxfId="3" priority="2" operator="lessThan">
      <formula>-0.001</formula>
    </cfRule>
  </conditionalFormatting>
  <printOptions horizontalCentered="1"/>
  <pageMargins left="0" right="0" top="0" bottom="0" header="0" footer="0"/>
  <pageSetup paperSize="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D13" sqref="D13"/>
    </sheetView>
  </sheetViews>
  <sheetFormatPr defaultColWidth="9.140625" defaultRowHeight="15.75" x14ac:dyDescent="0.25"/>
  <cols>
    <col min="1" max="1" width="24.42578125" style="13" customWidth="1"/>
    <col min="2" max="2" width="14" style="13" customWidth="1"/>
    <col min="3" max="3" width="12.85546875" style="13" customWidth="1"/>
    <col min="4" max="4" width="13.140625" style="13" customWidth="1"/>
    <col min="5" max="5" width="12.140625" style="13" customWidth="1"/>
    <col min="6" max="6" width="9.85546875" style="13" customWidth="1"/>
    <col min="7" max="16384" width="9.140625" style="13"/>
  </cols>
  <sheetData>
    <row r="1" spans="1:6" x14ac:dyDescent="0.25">
      <c r="A1" s="627"/>
      <c r="B1" s="627"/>
      <c r="C1" s="627"/>
      <c r="D1" s="627"/>
      <c r="E1" s="627"/>
      <c r="F1" s="627"/>
    </row>
    <row r="2" spans="1:6" ht="15.75" customHeight="1" x14ac:dyDescent="0.25">
      <c r="A2" s="627" t="s">
        <v>185</v>
      </c>
      <c r="B2" s="627"/>
      <c r="C2" s="627"/>
      <c r="D2" s="627"/>
      <c r="E2" s="627"/>
      <c r="F2" s="627"/>
    </row>
    <row r="3" spans="1:6" x14ac:dyDescent="0.25">
      <c r="A3" s="627" t="s">
        <v>25</v>
      </c>
      <c r="B3" s="627"/>
      <c r="C3" s="627"/>
      <c r="D3" s="627"/>
      <c r="E3" s="628"/>
      <c r="F3" s="628"/>
    </row>
    <row r="4" spans="1:6" x14ac:dyDescent="0.25">
      <c r="A4" s="4"/>
      <c r="B4" s="4"/>
      <c r="C4" s="4"/>
      <c r="D4" s="4"/>
      <c r="E4" s="5"/>
      <c r="F4" s="5"/>
    </row>
    <row r="5" spans="1:6" x14ac:dyDescent="0.25">
      <c r="A5" s="627" t="s">
        <v>46</v>
      </c>
      <c r="B5" s="627"/>
      <c r="C5" s="627"/>
      <c r="D5" s="629"/>
      <c r="E5" s="629"/>
      <c r="F5" s="629"/>
    </row>
    <row r="6" spans="1:6" x14ac:dyDescent="0.25">
      <c r="A6" s="4"/>
      <c r="B6" s="4"/>
      <c r="C6" s="4"/>
      <c r="D6" s="4"/>
      <c r="E6" s="5"/>
      <c r="F6" s="5"/>
    </row>
    <row r="7" spans="1:6" x14ac:dyDescent="0.25">
      <c r="A7" s="627" t="s">
        <v>47</v>
      </c>
      <c r="B7" s="627"/>
      <c r="C7" s="627"/>
      <c r="D7" s="628"/>
      <c r="E7" s="628"/>
      <c r="F7" s="628"/>
    </row>
    <row r="8" spans="1:6" ht="16.5" thickBot="1" x14ac:dyDescent="0.3">
      <c r="A8" s="4"/>
      <c r="B8" s="4"/>
      <c r="C8" s="4"/>
      <c r="D8" s="4"/>
      <c r="E8" s="5"/>
      <c r="F8" s="5"/>
    </row>
    <row r="9" spans="1:6" s="72" customFormat="1" ht="45" x14ac:dyDescent="0.25">
      <c r="A9" s="181" t="s">
        <v>48</v>
      </c>
      <c r="B9" s="182" t="s">
        <v>86</v>
      </c>
      <c r="C9" s="182" t="s">
        <v>204</v>
      </c>
      <c r="D9" s="182" t="s">
        <v>88</v>
      </c>
      <c r="E9" s="182" t="s">
        <v>100</v>
      </c>
      <c r="F9" s="183" t="s">
        <v>100</v>
      </c>
    </row>
    <row r="10" spans="1:6" s="74" customFormat="1" ht="11.25" x14ac:dyDescent="0.2">
      <c r="A10" s="184">
        <v>1</v>
      </c>
      <c r="B10" s="73">
        <v>2</v>
      </c>
      <c r="C10" s="73">
        <v>3</v>
      </c>
      <c r="D10" s="73">
        <v>4</v>
      </c>
      <c r="E10" s="73" t="s">
        <v>123</v>
      </c>
      <c r="F10" s="185" t="s">
        <v>122</v>
      </c>
    </row>
    <row r="11" spans="1:6" s="74" customFormat="1" ht="15" x14ac:dyDescent="0.2">
      <c r="A11" s="186" t="s">
        <v>156</v>
      </c>
      <c r="B11" s="77">
        <v>0</v>
      </c>
      <c r="C11" s="77">
        <v>0</v>
      </c>
      <c r="D11" s="77">
        <v>0</v>
      </c>
      <c r="E11" s="77" t="e">
        <v>#DIV/0!</v>
      </c>
      <c r="F11" s="187" t="e">
        <v>#DIV/0!</v>
      </c>
    </row>
    <row r="12" spans="1:6" s="72" customFormat="1" ht="27" customHeight="1" x14ac:dyDescent="0.25">
      <c r="A12" s="188" t="s">
        <v>187</v>
      </c>
      <c r="B12" s="180">
        <f>SUM(B13:B13)</f>
        <v>396326.02</v>
      </c>
      <c r="C12" s="180">
        <f>SUM(C13:C13)</f>
        <v>496279</v>
      </c>
      <c r="D12" s="180">
        <v>460280.62</v>
      </c>
      <c r="E12" s="75">
        <f>SUM(D12/B12*100)</f>
        <v>116.13686631021601</v>
      </c>
      <c r="F12" s="189">
        <f>SUM(D12/C12*100)</f>
        <v>92.746342279242128</v>
      </c>
    </row>
    <row r="13" spans="1:6" s="72" customFormat="1" ht="33" customHeight="1" thickBot="1" x14ac:dyDescent="0.3">
      <c r="A13" s="190" t="s">
        <v>186</v>
      </c>
      <c r="B13" s="191">
        <v>396326.02</v>
      </c>
      <c r="C13" s="192">
        <v>496279</v>
      </c>
      <c r="D13" s="191">
        <v>460280.62</v>
      </c>
      <c r="E13" s="193">
        <f t="shared" ref="E13" si="0">SUM(D13/B13*100)</f>
        <v>116.13686631021601</v>
      </c>
      <c r="F13" s="194">
        <f t="shared" ref="F13" si="1">SUM(D13/C13*100)</f>
        <v>92.746342279242128</v>
      </c>
    </row>
  </sheetData>
  <mergeCells count="5">
    <mergeCell ref="A1:F1"/>
    <mergeCell ref="A3:F3"/>
    <mergeCell ref="A5:F5"/>
    <mergeCell ref="A7:F7"/>
    <mergeCell ref="A2:F2"/>
  </mergeCells>
  <conditionalFormatting sqref="B13">
    <cfRule type="cellIs" dxfId="2" priority="2" operator="lessThan">
      <formula>-0.001</formula>
    </cfRule>
  </conditionalFormatting>
  <conditionalFormatting sqref="D13">
    <cfRule type="cellIs" dxfId="1" priority="1" operator="lessThan">
      <formula>-0.001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2"/>
  <sheetViews>
    <sheetView topLeftCell="A145" zoomScaleNormal="100" workbookViewId="0">
      <pane xSplit="16710" topLeftCell="AD1"/>
      <selection activeCell="D161" sqref="D161"/>
      <selection pane="topRight" activeCell="AI10" sqref="AI10"/>
    </sheetView>
  </sheetViews>
  <sheetFormatPr defaultColWidth="9.140625" defaultRowHeight="15.75" x14ac:dyDescent="0.25"/>
  <cols>
    <col min="1" max="1" width="12.5703125" style="23" customWidth="1"/>
    <col min="2" max="2" width="55" style="23" customWidth="1"/>
    <col min="3" max="3" width="16.7109375" style="139" customWidth="1"/>
    <col min="4" max="4" width="15" style="102" customWidth="1"/>
    <col min="5" max="5" width="14" style="105" customWidth="1"/>
    <col min="6" max="6" width="15.140625" style="105" customWidth="1"/>
    <col min="7" max="7" width="27.28515625" style="105" customWidth="1"/>
    <col min="8" max="8" width="16.7109375" style="9" hidden="1" customWidth="1"/>
    <col min="9" max="9" width="16.42578125" style="9" hidden="1" customWidth="1"/>
    <col min="10" max="10" width="12.5703125" style="9" hidden="1" customWidth="1"/>
    <col min="11" max="12" width="10.7109375" style="9" bestFit="1" customWidth="1"/>
    <col min="13" max="13" width="10.28515625" style="9" bestFit="1" customWidth="1"/>
    <col min="14" max="14" width="11.85546875" style="9" bestFit="1" customWidth="1"/>
    <col min="15" max="15" width="15.42578125" style="9" customWidth="1"/>
    <col min="16" max="16" width="9.140625" style="9" customWidth="1"/>
    <col min="17" max="16384" width="9.140625" style="9"/>
  </cols>
  <sheetData>
    <row r="1" spans="1:10" ht="29.25" customHeight="1" x14ac:dyDescent="0.25">
      <c r="A1" s="631" t="s">
        <v>203</v>
      </c>
      <c r="B1" s="631"/>
      <c r="C1" s="631"/>
      <c r="D1" s="631"/>
      <c r="E1" s="631"/>
      <c r="F1" s="131"/>
      <c r="G1" s="143"/>
      <c r="H1" s="14"/>
      <c r="I1" s="14"/>
      <c r="J1" s="14"/>
    </row>
    <row r="2" spans="1:10" s="6" customFormat="1" ht="15.75" customHeight="1" x14ac:dyDescent="0.25">
      <c r="A2" s="631" t="s">
        <v>57</v>
      </c>
      <c r="B2" s="631"/>
      <c r="C2" s="631"/>
      <c r="D2" s="631"/>
      <c r="E2" s="631"/>
      <c r="F2" s="132"/>
      <c r="G2" s="132"/>
    </row>
    <row r="3" spans="1:10" s="12" customFormat="1" x14ac:dyDescent="0.25">
      <c r="A3" s="332"/>
      <c r="B3" s="332"/>
      <c r="C3" s="333"/>
      <c r="D3" s="333"/>
      <c r="E3" s="334"/>
      <c r="F3" s="107"/>
      <c r="G3" s="107"/>
      <c r="H3" s="15"/>
      <c r="I3" s="15"/>
      <c r="J3" s="15"/>
    </row>
    <row r="4" spans="1:10" s="12" customFormat="1" ht="45" x14ac:dyDescent="0.25">
      <c r="A4" s="335" t="s">
        <v>49</v>
      </c>
      <c r="B4" s="335" t="s">
        <v>50</v>
      </c>
      <c r="C4" s="94" t="s">
        <v>204</v>
      </c>
      <c r="D4" s="94" t="s">
        <v>88</v>
      </c>
      <c r="E4" s="94" t="s">
        <v>100</v>
      </c>
      <c r="F4" s="107"/>
      <c r="G4" s="107"/>
      <c r="H4" s="15"/>
      <c r="I4" s="15"/>
      <c r="J4" s="15"/>
    </row>
    <row r="5" spans="1:10" s="31" customFormat="1" ht="15" x14ac:dyDescent="0.2">
      <c r="A5" s="630">
        <v>1</v>
      </c>
      <c r="B5" s="630"/>
      <c r="C5" s="336">
        <v>2</v>
      </c>
      <c r="D5" s="337">
        <v>3</v>
      </c>
      <c r="E5" s="338" t="s">
        <v>146</v>
      </c>
      <c r="F5" s="133"/>
      <c r="G5" s="133"/>
      <c r="H5" s="30"/>
      <c r="I5" s="30"/>
      <c r="J5" s="30"/>
    </row>
    <row r="6" spans="1:10" s="31" customFormat="1" ht="15" x14ac:dyDescent="0.2">
      <c r="A6" s="335">
        <v>29662</v>
      </c>
      <c r="B6" s="335" t="s">
        <v>217</v>
      </c>
      <c r="C6" s="369">
        <v>496279</v>
      </c>
      <c r="D6" s="118">
        <v>460280.62</v>
      </c>
      <c r="E6" s="339">
        <f>(D6/C6)*100</f>
        <v>92.746342279242128</v>
      </c>
      <c r="F6" s="133"/>
      <c r="G6" s="133"/>
      <c r="H6" s="30"/>
      <c r="I6" s="30"/>
      <c r="J6" s="30"/>
    </row>
    <row r="7" spans="1:10" s="12" customFormat="1" ht="30" x14ac:dyDescent="0.25">
      <c r="A7" s="340" t="s">
        <v>238</v>
      </c>
      <c r="B7" s="341" t="s">
        <v>218</v>
      </c>
      <c r="C7" s="342">
        <v>473834</v>
      </c>
      <c r="D7" s="342">
        <v>439501.46</v>
      </c>
      <c r="E7" s="342">
        <f>SUM(D7/C7*100)</f>
        <v>92.754310581342835</v>
      </c>
      <c r="F7" s="107"/>
      <c r="G7" s="107"/>
      <c r="H7" s="15"/>
      <c r="I7" s="15"/>
      <c r="J7" s="15"/>
    </row>
    <row r="8" spans="1:10" s="12" customFormat="1" x14ac:dyDescent="0.25">
      <c r="A8" s="343" t="s">
        <v>239</v>
      </c>
      <c r="B8" s="344" t="s">
        <v>216</v>
      </c>
      <c r="C8" s="345">
        <f>SUM(C9,C47,C59,C108,)</f>
        <v>473834</v>
      </c>
      <c r="D8" s="346">
        <v>439501.46</v>
      </c>
      <c r="E8" s="346">
        <f>SUM(D8/C8*100)</f>
        <v>92.754310581342835</v>
      </c>
      <c r="F8" s="107"/>
      <c r="G8" s="107"/>
      <c r="H8" s="15"/>
      <c r="I8" s="15"/>
      <c r="J8" s="15"/>
    </row>
    <row r="9" spans="1:10" s="17" customFormat="1" ht="15" customHeight="1" x14ac:dyDescent="0.25">
      <c r="A9" s="347">
        <v>11</v>
      </c>
      <c r="B9" s="347" t="s">
        <v>39</v>
      </c>
      <c r="C9" s="348">
        <f>SUM(C10)</f>
        <v>408130</v>
      </c>
      <c r="D9" s="349">
        <f>SUM(D10)</f>
        <v>396449.81</v>
      </c>
      <c r="E9" s="349">
        <f>SUM(D9/C9*100)</f>
        <v>97.138120206796856</v>
      </c>
      <c r="F9" s="107"/>
      <c r="G9" s="144"/>
      <c r="H9" s="16"/>
      <c r="I9" s="16"/>
      <c r="J9" s="16"/>
    </row>
    <row r="10" spans="1:10" s="18" customFormat="1" x14ac:dyDescent="0.2">
      <c r="A10" s="350">
        <v>3</v>
      </c>
      <c r="B10" s="351" t="s">
        <v>43</v>
      </c>
      <c r="C10" s="179">
        <f>SUM(C11,C19,C44)</f>
        <v>408130</v>
      </c>
      <c r="D10" s="352">
        <f>SUM(D11,D19,D44)</f>
        <v>396449.81</v>
      </c>
      <c r="E10" s="352">
        <f>SUM(D10/C10*100)</f>
        <v>97.138120206796856</v>
      </c>
      <c r="F10" s="107"/>
      <c r="G10" s="138"/>
      <c r="H10" s="19"/>
      <c r="I10" s="19"/>
    </row>
    <row r="11" spans="1:10" s="12" customFormat="1" ht="14.25" customHeight="1" x14ac:dyDescent="0.25">
      <c r="A11" s="353">
        <v>31</v>
      </c>
      <c r="B11" s="123" t="s">
        <v>15</v>
      </c>
      <c r="C11" s="354">
        <v>337420</v>
      </c>
      <c r="D11" s="355">
        <f>D12+D14+D16</f>
        <v>325740.62</v>
      </c>
      <c r="E11" s="355">
        <f>SUM(D11/C11*100)</f>
        <v>96.538622488293527</v>
      </c>
      <c r="F11" s="134"/>
      <c r="G11" s="107"/>
      <c r="H11" s="28" t="e">
        <f>SUM(#REF!)</f>
        <v>#REF!</v>
      </c>
      <c r="I11" s="29" t="e">
        <f>SUM(#REF!)</f>
        <v>#REF!</v>
      </c>
      <c r="J11" s="12">
        <f>SUM(C11:G11)</f>
        <v>663257.15862248826</v>
      </c>
    </row>
    <row r="12" spans="1:10" s="21" customFormat="1" ht="14.25" customHeight="1" x14ac:dyDescent="0.25">
      <c r="A12" s="356">
        <v>311</v>
      </c>
      <c r="B12" s="122" t="s">
        <v>68</v>
      </c>
      <c r="C12" s="357"/>
      <c r="D12" s="358">
        <f>SUM(D13)</f>
        <v>253011.13</v>
      </c>
      <c r="E12" s="358"/>
      <c r="F12" s="107"/>
      <c r="G12" s="137"/>
      <c r="H12" s="27"/>
      <c r="I12" s="27"/>
    </row>
    <row r="13" spans="1:10" ht="14.25" customHeight="1" x14ac:dyDescent="0.25">
      <c r="A13" s="359">
        <v>3111</v>
      </c>
      <c r="B13" s="121" t="s">
        <v>89</v>
      </c>
      <c r="C13" s="178"/>
      <c r="D13" s="360">
        <v>253011.13</v>
      </c>
      <c r="E13" s="360"/>
      <c r="F13" s="107"/>
      <c r="G13" s="139"/>
      <c r="H13" s="26"/>
      <c r="I13" s="26"/>
    </row>
    <row r="14" spans="1:10" ht="14.25" customHeight="1" x14ac:dyDescent="0.25">
      <c r="A14" s="356">
        <v>312</v>
      </c>
      <c r="B14" s="122" t="s">
        <v>70</v>
      </c>
      <c r="C14" s="179"/>
      <c r="D14" s="352">
        <f>D15</f>
        <v>33146.449999999997</v>
      </c>
      <c r="E14" s="352"/>
      <c r="F14" s="107"/>
      <c r="G14" s="139"/>
      <c r="H14" s="26"/>
      <c r="I14" s="26"/>
    </row>
    <row r="15" spans="1:10" ht="14.25" customHeight="1" x14ac:dyDescent="0.25">
      <c r="A15" s="359">
        <v>3121</v>
      </c>
      <c r="B15" s="121" t="s">
        <v>70</v>
      </c>
      <c r="C15" s="178"/>
      <c r="D15" s="360">
        <v>33146.449999999997</v>
      </c>
      <c r="E15" s="360"/>
      <c r="F15" s="107"/>
      <c r="G15" s="139"/>
      <c r="H15" s="26"/>
      <c r="I15" s="26"/>
    </row>
    <row r="16" spans="1:10" s="21" customFormat="1" ht="14.25" customHeight="1" x14ac:dyDescent="0.25">
      <c r="A16" s="356">
        <v>313</v>
      </c>
      <c r="B16" s="122" t="s">
        <v>69</v>
      </c>
      <c r="C16" s="179"/>
      <c r="D16" s="352">
        <f>SUM(D17:D18)</f>
        <v>39583.040000000001</v>
      </c>
      <c r="E16" s="352"/>
      <c r="F16" s="107"/>
      <c r="G16" s="137"/>
      <c r="H16" s="27"/>
      <c r="I16" s="27"/>
    </row>
    <row r="17" spans="1:10" ht="14.25" customHeight="1" x14ac:dyDescent="0.25">
      <c r="A17" s="359">
        <v>3132</v>
      </c>
      <c r="B17" s="121" t="s">
        <v>90</v>
      </c>
      <c r="C17" s="178"/>
      <c r="D17" s="360">
        <v>39583.040000000001</v>
      </c>
      <c r="E17" s="360"/>
      <c r="F17" s="107"/>
      <c r="G17" s="173"/>
      <c r="H17" s="26"/>
      <c r="I17" s="26"/>
    </row>
    <row r="18" spans="1:10" ht="14.25" customHeight="1" x14ac:dyDescent="0.25">
      <c r="A18" s="359">
        <v>3133</v>
      </c>
      <c r="B18" s="121" t="s">
        <v>91</v>
      </c>
      <c r="C18" s="178"/>
      <c r="D18" s="360">
        <v>0</v>
      </c>
      <c r="E18" s="360"/>
      <c r="F18" s="107"/>
      <c r="G18" s="173"/>
      <c r="H18" s="26"/>
      <c r="I18" s="26"/>
    </row>
    <row r="19" spans="1:10" s="12" customFormat="1" ht="14.25" customHeight="1" x14ac:dyDescent="0.25">
      <c r="A19" s="353">
        <v>32</v>
      </c>
      <c r="B19" s="123" t="s">
        <v>16</v>
      </c>
      <c r="C19" s="361">
        <v>69515</v>
      </c>
      <c r="D19" s="339">
        <f>SUM(D20,D24,D30,D40,D42)</f>
        <v>69514.189999999988</v>
      </c>
      <c r="E19" s="339">
        <f>SUM(D19/C19*100)</f>
        <v>99.998834783859579</v>
      </c>
      <c r="F19" s="107"/>
      <c r="G19" s="174"/>
      <c r="H19" s="28"/>
      <c r="I19" s="29"/>
    </row>
    <row r="20" spans="1:10" s="21" customFormat="1" ht="14.25" customHeight="1" x14ac:dyDescent="0.25">
      <c r="A20" s="356">
        <v>321</v>
      </c>
      <c r="B20" s="122" t="s">
        <v>71</v>
      </c>
      <c r="C20" s="179"/>
      <c r="D20" s="352">
        <f>SUM(D21:D23)</f>
        <v>7768.15</v>
      </c>
      <c r="E20" s="352"/>
      <c r="F20" s="107"/>
      <c r="G20" s="175"/>
      <c r="H20" s="27"/>
      <c r="I20" s="27"/>
    </row>
    <row r="21" spans="1:10" x14ac:dyDescent="0.25">
      <c r="A21" s="359" t="s">
        <v>92</v>
      </c>
      <c r="B21" s="121" t="s">
        <v>93</v>
      </c>
      <c r="C21" s="178"/>
      <c r="D21" s="360">
        <v>1234.6500000000001</v>
      </c>
      <c r="E21" s="360"/>
      <c r="F21" s="107"/>
      <c r="G21" s="173"/>
      <c r="H21" s="9">
        <v>0</v>
      </c>
      <c r="I21" s="9">
        <v>0</v>
      </c>
      <c r="J21" s="9">
        <f>SUM(C21:G21)</f>
        <v>1234.6500000000001</v>
      </c>
    </row>
    <row r="22" spans="1:10" x14ac:dyDescent="0.25">
      <c r="A22" s="359" t="s">
        <v>94</v>
      </c>
      <c r="B22" s="121" t="s">
        <v>75</v>
      </c>
      <c r="C22" s="178"/>
      <c r="D22" s="360">
        <v>6533.5</v>
      </c>
      <c r="E22" s="360"/>
      <c r="F22" s="107"/>
      <c r="G22" s="139"/>
    </row>
    <row r="23" spans="1:10" x14ac:dyDescent="0.25">
      <c r="A23" s="359">
        <v>3213</v>
      </c>
      <c r="B23" s="121" t="s">
        <v>157</v>
      </c>
      <c r="C23" s="178"/>
      <c r="D23" s="360">
        <v>0</v>
      </c>
      <c r="E23" s="360"/>
      <c r="F23" s="107"/>
      <c r="G23" s="139"/>
    </row>
    <row r="24" spans="1:10" x14ac:dyDescent="0.25">
      <c r="A24" s="356">
        <v>322</v>
      </c>
      <c r="B24" s="122" t="s">
        <v>72</v>
      </c>
      <c r="C24" s="178"/>
      <c r="D24" s="352">
        <f>SUM(D25:D29)</f>
        <v>13715.05</v>
      </c>
      <c r="E24" s="360"/>
      <c r="F24" s="107"/>
      <c r="G24" s="139"/>
    </row>
    <row r="25" spans="1:10" x14ac:dyDescent="0.25">
      <c r="A25" s="359">
        <v>3221</v>
      </c>
      <c r="B25" s="121" t="s">
        <v>77</v>
      </c>
      <c r="C25" s="178"/>
      <c r="D25" s="360">
        <v>5064.99</v>
      </c>
      <c r="E25" s="360"/>
      <c r="F25" s="107"/>
      <c r="G25" s="139"/>
    </row>
    <row r="26" spans="1:10" x14ac:dyDescent="0.25">
      <c r="A26" s="359">
        <v>3222</v>
      </c>
      <c r="B26" s="121" t="s">
        <v>224</v>
      </c>
      <c r="C26" s="178"/>
      <c r="D26" s="360">
        <v>0</v>
      </c>
      <c r="E26" s="360"/>
      <c r="F26" s="107"/>
      <c r="G26" s="139"/>
    </row>
    <row r="27" spans="1:10" x14ac:dyDescent="0.25">
      <c r="A27" s="359">
        <v>3223</v>
      </c>
      <c r="B27" s="121" t="s">
        <v>97</v>
      </c>
      <c r="C27" s="178"/>
      <c r="D27" s="360">
        <v>7989.13</v>
      </c>
      <c r="E27" s="360"/>
      <c r="F27" s="107"/>
      <c r="G27" s="139"/>
    </row>
    <row r="28" spans="1:10" x14ac:dyDescent="0.25">
      <c r="A28" s="359">
        <v>3224</v>
      </c>
      <c r="B28" s="121" t="s">
        <v>99</v>
      </c>
      <c r="C28" s="178"/>
      <c r="D28" s="360">
        <v>0</v>
      </c>
      <c r="E28" s="360"/>
      <c r="F28" s="107"/>
      <c r="G28" s="139"/>
    </row>
    <row r="29" spans="1:10" x14ac:dyDescent="0.25">
      <c r="A29" s="359">
        <v>3225</v>
      </c>
      <c r="B29" s="121" t="s">
        <v>76</v>
      </c>
      <c r="C29" s="178"/>
      <c r="D29" s="360">
        <v>660.93</v>
      </c>
      <c r="E29" s="360"/>
      <c r="F29" s="107"/>
      <c r="G29" s="139"/>
    </row>
    <row r="30" spans="1:10" x14ac:dyDescent="0.25">
      <c r="A30" s="356">
        <v>323</v>
      </c>
      <c r="B30" s="122" t="s">
        <v>66</v>
      </c>
      <c r="C30" s="178"/>
      <c r="D30" s="352">
        <f>SUM(D31:D39)</f>
        <v>46312.259999999995</v>
      </c>
      <c r="E30" s="360"/>
      <c r="F30" s="107"/>
      <c r="G30" s="139"/>
    </row>
    <row r="31" spans="1:10" x14ac:dyDescent="0.25">
      <c r="A31" s="359">
        <v>3231</v>
      </c>
      <c r="B31" s="121" t="s">
        <v>158</v>
      </c>
      <c r="C31" s="178"/>
      <c r="D31" s="360">
        <v>1974.01</v>
      </c>
      <c r="E31" s="360"/>
      <c r="F31" s="107"/>
      <c r="G31" s="139"/>
    </row>
    <row r="32" spans="1:10" x14ac:dyDescent="0.25">
      <c r="A32" s="359">
        <v>3232</v>
      </c>
      <c r="B32" s="121" t="s">
        <v>159</v>
      </c>
      <c r="C32" s="178"/>
      <c r="D32" s="360">
        <v>2081.66</v>
      </c>
      <c r="E32" s="360"/>
      <c r="F32" s="107"/>
      <c r="G32" s="139"/>
    </row>
    <row r="33" spans="1:10" x14ac:dyDescent="0.25">
      <c r="A33" s="359">
        <v>3233</v>
      </c>
      <c r="B33" s="121" t="s">
        <v>160</v>
      </c>
      <c r="C33" s="178"/>
      <c r="D33" s="360">
        <v>958.78</v>
      </c>
      <c r="E33" s="360"/>
      <c r="F33" s="107"/>
      <c r="G33" s="139"/>
    </row>
    <row r="34" spans="1:10" x14ac:dyDescent="0.25">
      <c r="A34" s="359">
        <v>3234</v>
      </c>
      <c r="B34" s="121" t="s">
        <v>107</v>
      </c>
      <c r="C34" s="178"/>
      <c r="D34" s="360">
        <v>1680.39</v>
      </c>
      <c r="E34" s="360"/>
      <c r="F34" s="107"/>
      <c r="G34" s="139"/>
    </row>
    <row r="35" spans="1:10" x14ac:dyDescent="0.25">
      <c r="A35" s="359">
        <v>3235</v>
      </c>
      <c r="B35" s="121" t="s">
        <v>81</v>
      </c>
      <c r="C35" s="178"/>
      <c r="D35" s="360">
        <v>390</v>
      </c>
      <c r="E35" s="360"/>
      <c r="F35" s="107"/>
      <c r="G35" s="139"/>
    </row>
    <row r="36" spans="1:10" x14ac:dyDescent="0.25">
      <c r="A36" s="359">
        <v>3236</v>
      </c>
      <c r="B36" s="121" t="s">
        <v>78</v>
      </c>
      <c r="C36" s="178"/>
      <c r="D36" s="360">
        <v>771.92</v>
      </c>
      <c r="E36" s="360"/>
      <c r="F36" s="107"/>
      <c r="G36" s="139"/>
    </row>
    <row r="37" spans="1:10" x14ac:dyDescent="0.25">
      <c r="A37" s="359">
        <v>3237</v>
      </c>
      <c r="B37" s="121" t="s">
        <v>79</v>
      </c>
      <c r="C37" s="178"/>
      <c r="D37" s="360">
        <v>17464.77</v>
      </c>
      <c r="E37" s="360"/>
      <c r="F37" s="107"/>
      <c r="G37" s="139"/>
    </row>
    <row r="38" spans="1:10" x14ac:dyDescent="0.25">
      <c r="A38" s="359">
        <v>3238</v>
      </c>
      <c r="B38" s="121" t="s">
        <v>109</v>
      </c>
      <c r="C38" s="178"/>
      <c r="D38" s="360">
        <v>7307.64</v>
      </c>
      <c r="E38" s="360"/>
      <c r="F38" s="107"/>
      <c r="G38" s="139"/>
    </row>
    <row r="39" spans="1:10" x14ac:dyDescent="0.25">
      <c r="A39" s="359">
        <v>3239</v>
      </c>
      <c r="B39" s="121" t="s">
        <v>80</v>
      </c>
      <c r="C39" s="178"/>
      <c r="D39" s="360">
        <v>13683.09</v>
      </c>
      <c r="E39" s="360"/>
      <c r="F39" s="107"/>
      <c r="G39" s="139"/>
    </row>
    <row r="40" spans="1:10" s="104" customFormat="1" x14ac:dyDescent="0.25">
      <c r="A40" s="356">
        <v>324</v>
      </c>
      <c r="B40" s="122" t="s">
        <v>119</v>
      </c>
      <c r="C40" s="179"/>
      <c r="D40" s="352">
        <f>D41</f>
        <v>1250</v>
      </c>
      <c r="E40" s="352"/>
      <c r="F40" s="135"/>
      <c r="G40" s="145"/>
    </row>
    <row r="41" spans="1:10" s="101" customFormat="1" x14ac:dyDescent="0.25">
      <c r="A41" s="359">
        <v>3241</v>
      </c>
      <c r="B41" s="121" t="s">
        <v>119</v>
      </c>
      <c r="C41" s="178"/>
      <c r="D41" s="360">
        <v>1250</v>
      </c>
      <c r="E41" s="360"/>
      <c r="F41" s="136"/>
      <c r="G41" s="146"/>
    </row>
    <row r="42" spans="1:10" s="104" customFormat="1" x14ac:dyDescent="0.25">
      <c r="A42" s="356">
        <v>329</v>
      </c>
      <c r="B42" s="122" t="s">
        <v>73</v>
      </c>
      <c r="C42" s="179"/>
      <c r="D42" s="352">
        <f>D43</f>
        <v>468.73</v>
      </c>
      <c r="E42" s="352"/>
      <c r="F42" s="135"/>
      <c r="G42" s="145"/>
    </row>
    <row r="43" spans="1:10" s="101" customFormat="1" x14ac:dyDescent="0.25">
      <c r="A43" s="359">
        <v>3292</v>
      </c>
      <c r="B43" s="121" t="s">
        <v>161</v>
      </c>
      <c r="C43" s="178"/>
      <c r="D43" s="360">
        <v>468.73</v>
      </c>
      <c r="E43" s="360"/>
      <c r="F43" s="136"/>
      <c r="G43" s="146"/>
    </row>
    <row r="44" spans="1:10" x14ac:dyDescent="0.25">
      <c r="A44" s="356">
        <v>34</v>
      </c>
      <c r="B44" s="123" t="s">
        <v>18</v>
      </c>
      <c r="C44" s="179">
        <v>1195</v>
      </c>
      <c r="D44" s="352">
        <f>D45</f>
        <v>1195</v>
      </c>
      <c r="E44" s="360"/>
      <c r="F44" s="107"/>
      <c r="G44" s="139"/>
    </row>
    <row r="45" spans="1:10" x14ac:dyDescent="0.25">
      <c r="A45" s="356">
        <v>343</v>
      </c>
      <c r="B45" s="123" t="s">
        <v>74</v>
      </c>
      <c r="C45" s="179"/>
      <c r="D45" s="352">
        <f>D46</f>
        <v>1195</v>
      </c>
      <c r="E45" s="360"/>
      <c r="F45" s="107"/>
      <c r="G45" s="139"/>
    </row>
    <row r="46" spans="1:10" s="101" customFormat="1" x14ac:dyDescent="0.25">
      <c r="A46" s="359">
        <v>3431</v>
      </c>
      <c r="B46" s="121" t="s">
        <v>118</v>
      </c>
      <c r="C46" s="178"/>
      <c r="D46" s="360">
        <v>1195</v>
      </c>
      <c r="E46" s="360"/>
      <c r="F46" s="136"/>
      <c r="G46" s="146"/>
    </row>
    <row r="47" spans="1:10" s="21" customFormat="1" x14ac:dyDescent="0.25">
      <c r="A47" s="347">
        <v>66</v>
      </c>
      <c r="B47" s="347" t="s">
        <v>234</v>
      </c>
      <c r="C47" s="348">
        <f t="shared" ref="C47:D47" si="0">SUM(C48)</f>
        <v>300</v>
      </c>
      <c r="D47" s="349">
        <f t="shared" si="0"/>
        <v>300</v>
      </c>
      <c r="E47" s="349">
        <f t="shared" ref="E47" si="1">SUM(E48)</f>
        <v>100</v>
      </c>
      <c r="F47" s="107"/>
      <c r="G47" s="137"/>
      <c r="H47" s="22"/>
      <c r="I47" s="22"/>
      <c r="J47" s="22"/>
    </row>
    <row r="48" spans="1:10" s="21" customFormat="1" x14ac:dyDescent="0.25">
      <c r="A48" s="350">
        <v>3</v>
      </c>
      <c r="B48" s="351" t="s">
        <v>43</v>
      </c>
      <c r="C48" s="362">
        <v>300</v>
      </c>
      <c r="D48" s="117">
        <f t="shared" ref="D48" si="2">SUM(D49,D52)</f>
        <v>300</v>
      </c>
      <c r="E48" s="117">
        <f>SUM(D48/C48*100)</f>
        <v>100</v>
      </c>
      <c r="F48" s="107"/>
      <c r="G48" s="137"/>
      <c r="H48" s="22"/>
      <c r="I48" s="22"/>
      <c r="J48" s="22"/>
    </row>
    <row r="49" spans="1:10" s="12" customFormat="1" ht="15.75" customHeight="1" x14ac:dyDescent="0.25">
      <c r="A49" s="363">
        <v>31</v>
      </c>
      <c r="B49" s="364" t="s">
        <v>15</v>
      </c>
      <c r="C49" s="365"/>
      <c r="D49" s="366">
        <f>SUM(D50)</f>
        <v>0</v>
      </c>
      <c r="E49" s="366"/>
      <c r="F49" s="107"/>
      <c r="G49" s="107"/>
      <c r="H49" s="12">
        <v>0</v>
      </c>
      <c r="I49" s="12">
        <v>0</v>
      </c>
      <c r="J49" s="12">
        <f>SUM(C49:G49)</f>
        <v>0</v>
      </c>
    </row>
    <row r="50" spans="1:10" s="21" customFormat="1" ht="15.75" customHeight="1" x14ac:dyDescent="0.25">
      <c r="A50" s="367">
        <v>311</v>
      </c>
      <c r="B50" s="351" t="s">
        <v>68</v>
      </c>
      <c r="C50" s="362"/>
      <c r="D50" s="117">
        <f>SUM(D51)</f>
        <v>0</v>
      </c>
      <c r="E50" s="117"/>
      <c r="F50" s="107"/>
      <c r="G50" s="137"/>
    </row>
    <row r="51" spans="1:10" ht="15.75" customHeight="1" x14ac:dyDescent="0.25">
      <c r="A51" s="368">
        <v>3111</v>
      </c>
      <c r="B51" s="124" t="s">
        <v>89</v>
      </c>
      <c r="C51" s="369"/>
      <c r="D51" s="118">
        <v>0</v>
      </c>
      <c r="E51" s="118"/>
      <c r="F51" s="107"/>
      <c r="G51" s="139"/>
    </row>
    <row r="52" spans="1:10" s="12" customFormat="1" ht="15.75" customHeight="1" x14ac:dyDescent="0.25">
      <c r="A52" s="363">
        <v>32</v>
      </c>
      <c r="B52" s="364" t="s">
        <v>16</v>
      </c>
      <c r="C52" s="365"/>
      <c r="D52" s="366">
        <v>300</v>
      </c>
      <c r="E52" s="366"/>
      <c r="F52" s="107"/>
      <c r="G52" s="107"/>
    </row>
    <row r="53" spans="1:10" s="21" customFormat="1" ht="15.75" customHeight="1" x14ac:dyDescent="0.25">
      <c r="A53" s="367">
        <v>322</v>
      </c>
      <c r="B53" s="351" t="s">
        <v>72</v>
      </c>
      <c r="C53" s="362"/>
      <c r="D53" s="117">
        <f>SUM(D54:D56)</f>
        <v>0</v>
      </c>
      <c r="E53" s="117"/>
      <c r="F53" s="107"/>
      <c r="G53" s="137"/>
    </row>
    <row r="54" spans="1:10" ht="15.75" customHeight="1" x14ac:dyDescent="0.25">
      <c r="A54" s="368" t="s">
        <v>95</v>
      </c>
      <c r="B54" s="124" t="s">
        <v>77</v>
      </c>
      <c r="C54" s="369"/>
      <c r="D54" s="360">
        <v>0</v>
      </c>
      <c r="E54" s="118"/>
      <c r="F54" s="107"/>
    </row>
    <row r="55" spans="1:10" ht="15.75" customHeight="1" x14ac:dyDescent="0.25">
      <c r="A55" s="368" t="s">
        <v>96</v>
      </c>
      <c r="B55" s="124" t="s">
        <v>97</v>
      </c>
      <c r="C55" s="369"/>
      <c r="D55" s="360">
        <v>0</v>
      </c>
      <c r="E55" s="118"/>
      <c r="F55" s="107"/>
    </row>
    <row r="56" spans="1:10" ht="15.75" customHeight="1" x14ac:dyDescent="0.25">
      <c r="A56" s="368" t="s">
        <v>98</v>
      </c>
      <c r="B56" s="124" t="s">
        <v>99</v>
      </c>
      <c r="C56" s="369"/>
      <c r="D56" s="360">
        <v>0</v>
      </c>
      <c r="E56" s="118"/>
      <c r="F56" s="107"/>
    </row>
    <row r="57" spans="1:10" ht="15.75" customHeight="1" x14ac:dyDescent="0.25">
      <c r="A57" s="367">
        <v>323</v>
      </c>
      <c r="B57" s="122" t="s">
        <v>66</v>
      </c>
      <c r="C57" s="369"/>
      <c r="D57" s="352">
        <f>D58</f>
        <v>300</v>
      </c>
      <c r="E57" s="118"/>
      <c r="F57" s="107"/>
    </row>
    <row r="58" spans="1:10" ht="15.75" customHeight="1" x14ac:dyDescent="0.25">
      <c r="A58" s="368">
        <v>3239</v>
      </c>
      <c r="B58" s="124" t="s">
        <v>260</v>
      </c>
      <c r="C58" s="369"/>
      <c r="D58" s="360">
        <v>300</v>
      </c>
      <c r="E58" s="118"/>
      <c r="F58" s="107"/>
    </row>
    <row r="59" spans="1:10" s="21" customFormat="1" x14ac:dyDescent="0.25">
      <c r="A59" s="347">
        <v>43</v>
      </c>
      <c r="B59" s="347" t="s">
        <v>55</v>
      </c>
      <c r="C59" s="370">
        <v>55960</v>
      </c>
      <c r="D59" s="371">
        <v>33311.410000000003</v>
      </c>
      <c r="E59" s="372">
        <f t="shared" ref="E59" si="3">(D59/C59)*100</f>
        <v>59.527180128663339</v>
      </c>
      <c r="F59" s="107"/>
      <c r="G59" s="137"/>
      <c r="H59" s="22"/>
      <c r="I59" s="22"/>
      <c r="J59" s="22"/>
    </row>
    <row r="60" spans="1:10" s="21" customFormat="1" x14ac:dyDescent="0.25">
      <c r="A60" s="350">
        <v>3</v>
      </c>
      <c r="B60" s="351" t="s">
        <v>43</v>
      </c>
      <c r="C60" s="362">
        <v>55960</v>
      </c>
      <c r="D60" s="117">
        <v>32807.870000000003</v>
      </c>
      <c r="E60" s="117">
        <f>(D60/C60)*100</f>
        <v>58.627358827734099</v>
      </c>
      <c r="F60" s="107"/>
      <c r="G60" s="137"/>
      <c r="H60" s="22"/>
      <c r="I60" s="22"/>
      <c r="J60" s="22"/>
    </row>
    <row r="61" spans="1:10" s="12" customFormat="1" ht="15.75" customHeight="1" x14ac:dyDescent="0.25">
      <c r="A61" s="353">
        <v>31</v>
      </c>
      <c r="B61" s="123" t="s">
        <v>15</v>
      </c>
      <c r="C61" s="361">
        <v>5970</v>
      </c>
      <c r="D61" s="339">
        <f>SUM(D62)</f>
        <v>5131.3100000000004</v>
      </c>
      <c r="E61" s="339">
        <f>(D61/C61)*100</f>
        <v>85.951591289782243</v>
      </c>
      <c r="F61" s="107"/>
      <c r="G61" s="107"/>
    </row>
    <row r="62" spans="1:10" s="21" customFormat="1" ht="15.75" customHeight="1" x14ac:dyDescent="0.25">
      <c r="A62" s="356">
        <v>312</v>
      </c>
      <c r="B62" s="122" t="s">
        <v>70</v>
      </c>
      <c r="C62" s="179"/>
      <c r="D62" s="360">
        <f>SUM(D63)</f>
        <v>5131.3100000000004</v>
      </c>
      <c r="E62" s="352">
        <v>0</v>
      </c>
      <c r="F62" s="107"/>
      <c r="G62" s="137"/>
    </row>
    <row r="63" spans="1:10" x14ac:dyDescent="0.25">
      <c r="A63" s="359" t="s">
        <v>101</v>
      </c>
      <c r="B63" s="121" t="s">
        <v>70</v>
      </c>
      <c r="C63" s="178"/>
      <c r="D63" s="360">
        <v>5131.3100000000004</v>
      </c>
      <c r="E63" s="360">
        <v>0</v>
      </c>
      <c r="F63" s="107"/>
      <c r="G63" s="139"/>
      <c r="H63" s="25"/>
      <c r="I63" s="25"/>
      <c r="J63" s="25"/>
    </row>
    <row r="64" spans="1:10" s="12" customFormat="1" ht="15.75" customHeight="1" x14ac:dyDescent="0.25">
      <c r="A64" s="353">
        <v>32</v>
      </c>
      <c r="B64" s="123" t="s">
        <v>16</v>
      </c>
      <c r="C64" s="361">
        <v>49460</v>
      </c>
      <c r="D64" s="339">
        <v>27601.56</v>
      </c>
      <c r="E64" s="339">
        <f>(D64/C64)*100</f>
        <v>55.805822887181563</v>
      </c>
      <c r="F64" s="107"/>
      <c r="G64" s="107"/>
    </row>
    <row r="65" spans="1:10" s="21" customFormat="1" ht="15.75" customHeight="1" x14ac:dyDescent="0.25">
      <c r="A65" s="356">
        <v>321</v>
      </c>
      <c r="B65" s="122" t="s">
        <v>71</v>
      </c>
      <c r="C65" s="179"/>
      <c r="D65" s="352">
        <f>SUM(D66:D67)</f>
        <v>0</v>
      </c>
      <c r="E65" s="352"/>
      <c r="F65" s="107"/>
      <c r="G65" s="137"/>
    </row>
    <row r="66" spans="1:10" x14ac:dyDescent="0.25">
      <c r="A66" s="359" t="s">
        <v>92</v>
      </c>
      <c r="B66" s="121" t="s">
        <v>93</v>
      </c>
      <c r="C66" s="178"/>
      <c r="D66" s="360">
        <v>0</v>
      </c>
      <c r="E66" s="360"/>
      <c r="F66" s="107"/>
      <c r="G66" s="139"/>
      <c r="H66" s="25"/>
      <c r="I66" s="25"/>
      <c r="J66" s="25"/>
    </row>
    <row r="67" spans="1:10" x14ac:dyDescent="0.25">
      <c r="A67" s="359" t="s">
        <v>94</v>
      </c>
      <c r="B67" s="121" t="s">
        <v>75</v>
      </c>
      <c r="C67" s="179"/>
      <c r="D67" s="360">
        <v>0</v>
      </c>
      <c r="E67" s="360"/>
      <c r="F67" s="107"/>
      <c r="G67" s="139"/>
      <c r="H67" s="25"/>
      <c r="I67" s="25"/>
      <c r="J67" s="25"/>
    </row>
    <row r="68" spans="1:10" x14ac:dyDescent="0.25">
      <c r="A68" s="359">
        <v>3213</v>
      </c>
      <c r="B68" s="121" t="s">
        <v>157</v>
      </c>
      <c r="C68" s="179"/>
      <c r="D68" s="360">
        <v>0</v>
      </c>
      <c r="E68" s="360"/>
      <c r="F68" s="107"/>
      <c r="G68" s="139"/>
      <c r="H68" s="25"/>
      <c r="I68" s="25"/>
      <c r="J68" s="25"/>
    </row>
    <row r="69" spans="1:10" s="21" customFormat="1" ht="15.75" customHeight="1" x14ac:dyDescent="0.25">
      <c r="A69" s="356">
        <v>322</v>
      </c>
      <c r="B69" s="122" t="s">
        <v>72</v>
      </c>
      <c r="C69" s="179"/>
      <c r="D69" s="352">
        <f>SUM(D70:D74)</f>
        <v>982.2600000000001</v>
      </c>
      <c r="E69" s="352"/>
      <c r="F69" s="107"/>
      <c r="G69" s="137"/>
    </row>
    <row r="70" spans="1:10" x14ac:dyDescent="0.25">
      <c r="A70" s="359" t="s">
        <v>95</v>
      </c>
      <c r="B70" s="121" t="s">
        <v>77</v>
      </c>
      <c r="C70" s="179"/>
      <c r="D70" s="360">
        <v>0</v>
      </c>
      <c r="E70" s="360"/>
      <c r="F70" s="107"/>
      <c r="G70" s="139"/>
      <c r="H70" s="25"/>
      <c r="I70" s="25"/>
      <c r="J70" s="25"/>
    </row>
    <row r="71" spans="1:10" x14ac:dyDescent="0.25">
      <c r="A71" s="359">
        <v>3222</v>
      </c>
      <c r="B71" s="121" t="s">
        <v>224</v>
      </c>
      <c r="C71" s="179"/>
      <c r="D71" s="360">
        <v>84.96</v>
      </c>
      <c r="E71" s="360"/>
      <c r="F71" s="107"/>
      <c r="G71" s="139"/>
      <c r="H71" s="25"/>
      <c r="I71" s="25"/>
      <c r="J71" s="25"/>
    </row>
    <row r="72" spans="1:10" x14ac:dyDescent="0.25">
      <c r="A72" s="359" t="s">
        <v>96</v>
      </c>
      <c r="B72" s="121" t="s">
        <v>97</v>
      </c>
      <c r="C72" s="179"/>
      <c r="D72" s="360">
        <v>719.71</v>
      </c>
      <c r="E72" s="360"/>
      <c r="F72" s="107"/>
      <c r="G72" s="139"/>
      <c r="H72" s="25"/>
      <c r="I72" s="25"/>
      <c r="J72" s="25"/>
    </row>
    <row r="73" spans="1:10" x14ac:dyDescent="0.25">
      <c r="A73" s="359" t="s">
        <v>98</v>
      </c>
      <c r="B73" s="121" t="s">
        <v>99</v>
      </c>
      <c r="C73" s="179"/>
      <c r="D73" s="360">
        <v>107.99</v>
      </c>
      <c r="E73" s="360"/>
      <c r="F73" s="107"/>
      <c r="G73" s="139"/>
      <c r="H73" s="25"/>
      <c r="I73" s="25"/>
      <c r="J73" s="25"/>
    </row>
    <row r="74" spans="1:10" x14ac:dyDescent="0.25">
      <c r="A74" s="359">
        <v>3225</v>
      </c>
      <c r="B74" s="121" t="s">
        <v>76</v>
      </c>
      <c r="C74" s="179"/>
      <c r="D74" s="360">
        <v>69.599999999999994</v>
      </c>
      <c r="E74" s="360"/>
      <c r="F74" s="107"/>
      <c r="G74" s="139"/>
      <c r="H74" s="25"/>
      <c r="I74" s="25"/>
      <c r="J74" s="25"/>
    </row>
    <row r="75" spans="1:10" s="21" customFormat="1" ht="15.75" customHeight="1" x14ac:dyDescent="0.25">
      <c r="A75" s="356">
        <v>323</v>
      </c>
      <c r="B75" s="122" t="s">
        <v>66</v>
      </c>
      <c r="C75" s="179"/>
      <c r="D75" s="352">
        <f>SUM(D76:D84)</f>
        <v>25386.15</v>
      </c>
      <c r="E75" s="352"/>
      <c r="F75" s="107"/>
      <c r="G75" s="137"/>
    </row>
    <row r="76" spans="1:10" s="101" customFormat="1" x14ac:dyDescent="0.25">
      <c r="A76" s="359" t="s">
        <v>102</v>
      </c>
      <c r="B76" s="121" t="s">
        <v>103</v>
      </c>
      <c r="C76" s="178"/>
      <c r="D76" s="360">
        <v>472.17</v>
      </c>
      <c r="E76" s="360"/>
      <c r="F76" s="136"/>
      <c r="G76" s="146"/>
      <c r="H76" s="100"/>
      <c r="I76" s="100"/>
      <c r="J76" s="100"/>
    </row>
    <row r="77" spans="1:10" s="101" customFormat="1" x14ac:dyDescent="0.25">
      <c r="A77" s="359" t="s">
        <v>104</v>
      </c>
      <c r="B77" s="121" t="s">
        <v>105</v>
      </c>
      <c r="C77" s="178"/>
      <c r="D77" s="360">
        <v>166.07</v>
      </c>
      <c r="E77" s="360"/>
      <c r="F77" s="136"/>
      <c r="G77" s="146"/>
      <c r="H77" s="100"/>
      <c r="I77" s="100"/>
      <c r="J77" s="100"/>
    </row>
    <row r="78" spans="1:10" s="101" customFormat="1" x14ac:dyDescent="0.25">
      <c r="A78" s="359">
        <v>3233</v>
      </c>
      <c r="B78" s="121" t="s">
        <v>160</v>
      </c>
      <c r="C78" s="178"/>
      <c r="D78" s="360">
        <v>0</v>
      </c>
      <c r="E78" s="360"/>
      <c r="F78" s="136"/>
      <c r="G78" s="146"/>
      <c r="H78" s="100"/>
      <c r="I78" s="100"/>
      <c r="J78" s="100"/>
    </row>
    <row r="79" spans="1:10" s="101" customFormat="1" x14ac:dyDescent="0.25">
      <c r="A79" s="359" t="s">
        <v>106</v>
      </c>
      <c r="B79" s="121" t="s">
        <v>107</v>
      </c>
      <c r="C79" s="178"/>
      <c r="D79" s="360">
        <v>9.91</v>
      </c>
      <c r="E79" s="360"/>
      <c r="F79" s="136"/>
      <c r="G79" s="146"/>
      <c r="H79" s="100"/>
      <c r="I79" s="100"/>
      <c r="J79" s="100"/>
    </row>
    <row r="80" spans="1:10" s="101" customFormat="1" x14ac:dyDescent="0.25">
      <c r="A80" s="359">
        <v>3235</v>
      </c>
      <c r="B80" s="121" t="s">
        <v>81</v>
      </c>
      <c r="C80" s="178"/>
      <c r="D80" s="360">
        <v>0</v>
      </c>
      <c r="E80" s="360"/>
      <c r="F80" s="136"/>
      <c r="G80" s="146"/>
      <c r="H80" s="100"/>
      <c r="I80" s="100"/>
      <c r="J80" s="100"/>
    </row>
    <row r="81" spans="1:10" s="101" customFormat="1" x14ac:dyDescent="0.25">
      <c r="A81" s="359">
        <v>3236</v>
      </c>
      <c r="B81" s="121" t="s">
        <v>78</v>
      </c>
      <c r="C81" s="178"/>
      <c r="D81" s="360">
        <v>0</v>
      </c>
      <c r="E81" s="360"/>
      <c r="F81" s="136"/>
      <c r="G81" s="146"/>
      <c r="H81" s="100"/>
      <c r="I81" s="100"/>
      <c r="J81" s="100"/>
    </row>
    <row r="82" spans="1:10" s="101" customFormat="1" x14ac:dyDescent="0.25">
      <c r="A82" s="359">
        <v>3237</v>
      </c>
      <c r="B82" s="121" t="s">
        <v>79</v>
      </c>
      <c r="C82" s="178"/>
      <c r="D82" s="360">
        <v>21633.25</v>
      </c>
      <c r="E82" s="360"/>
      <c r="F82" s="136"/>
      <c r="G82" s="146"/>
      <c r="H82" s="100"/>
      <c r="I82" s="100"/>
      <c r="J82" s="100"/>
    </row>
    <row r="83" spans="1:10" s="101" customFormat="1" x14ac:dyDescent="0.25">
      <c r="A83" s="359" t="s">
        <v>108</v>
      </c>
      <c r="B83" s="121" t="s">
        <v>109</v>
      </c>
      <c r="C83" s="178"/>
      <c r="D83" s="360">
        <v>773.33</v>
      </c>
      <c r="E83" s="360"/>
      <c r="F83" s="136"/>
      <c r="G83" s="146"/>
      <c r="H83" s="100"/>
      <c r="I83" s="100"/>
      <c r="J83" s="100"/>
    </row>
    <row r="84" spans="1:10" s="101" customFormat="1" x14ac:dyDescent="0.25">
      <c r="A84" s="359" t="s">
        <v>110</v>
      </c>
      <c r="B84" s="121" t="s">
        <v>80</v>
      </c>
      <c r="C84" s="178"/>
      <c r="D84" s="360">
        <v>2331.42</v>
      </c>
      <c r="E84" s="360"/>
      <c r="F84" s="136"/>
      <c r="G84" s="146"/>
      <c r="H84" s="100"/>
      <c r="I84" s="100"/>
      <c r="J84" s="100"/>
    </row>
    <row r="85" spans="1:10" s="104" customFormat="1" x14ac:dyDescent="0.25">
      <c r="A85" s="356">
        <v>324</v>
      </c>
      <c r="B85" s="122" t="s">
        <v>119</v>
      </c>
      <c r="C85" s="179"/>
      <c r="D85" s="352">
        <f>D86</f>
        <v>530</v>
      </c>
      <c r="E85" s="352"/>
      <c r="F85" s="135"/>
      <c r="G85" s="145"/>
      <c r="H85" s="103"/>
      <c r="I85" s="103"/>
      <c r="J85" s="103"/>
    </row>
    <row r="86" spans="1:10" s="101" customFormat="1" x14ac:dyDescent="0.25">
      <c r="A86" s="359">
        <v>3241</v>
      </c>
      <c r="B86" s="121" t="s">
        <v>119</v>
      </c>
      <c r="C86" s="178"/>
      <c r="D86" s="360">
        <v>530</v>
      </c>
      <c r="E86" s="360"/>
      <c r="F86" s="136"/>
      <c r="G86" s="146"/>
      <c r="H86" s="100"/>
      <c r="I86" s="100"/>
      <c r="J86" s="100"/>
    </row>
    <row r="87" spans="1:10" s="21" customFormat="1" ht="15.75" customHeight="1" x14ac:dyDescent="0.25">
      <c r="A87" s="356">
        <v>329</v>
      </c>
      <c r="B87" s="122" t="s">
        <v>73</v>
      </c>
      <c r="C87" s="179"/>
      <c r="D87" s="352">
        <f>SUM(D88:D92)</f>
        <v>778.15</v>
      </c>
      <c r="E87" s="352"/>
      <c r="F87" s="107"/>
      <c r="G87" s="137"/>
    </row>
    <row r="88" spans="1:10" s="101" customFormat="1" x14ac:dyDescent="0.25">
      <c r="A88" s="359">
        <v>3292</v>
      </c>
      <c r="B88" s="121" t="s">
        <v>161</v>
      </c>
      <c r="C88" s="178"/>
      <c r="D88" s="360">
        <v>0</v>
      </c>
      <c r="E88" s="360"/>
      <c r="F88" s="136"/>
      <c r="G88" s="146"/>
      <c r="H88" s="100"/>
      <c r="I88" s="100"/>
      <c r="J88" s="100"/>
    </row>
    <row r="89" spans="1:10" s="101" customFormat="1" x14ac:dyDescent="0.25">
      <c r="A89" s="359" t="s">
        <v>113</v>
      </c>
      <c r="B89" s="121" t="s">
        <v>114</v>
      </c>
      <c r="C89" s="178"/>
      <c r="D89" s="360">
        <v>257.02</v>
      </c>
      <c r="E89" s="360"/>
      <c r="F89" s="136"/>
      <c r="G89" s="146"/>
      <c r="H89" s="100"/>
      <c r="I89" s="100"/>
      <c r="J89" s="100"/>
    </row>
    <row r="90" spans="1:10" s="101" customFormat="1" x14ac:dyDescent="0.25">
      <c r="A90" s="359">
        <v>3294</v>
      </c>
      <c r="B90" s="121" t="s">
        <v>169</v>
      </c>
      <c r="C90" s="178"/>
      <c r="D90" s="360">
        <v>0</v>
      </c>
      <c r="E90" s="360"/>
      <c r="F90" s="136"/>
      <c r="G90" s="146"/>
      <c r="H90" s="100"/>
      <c r="I90" s="100"/>
      <c r="J90" s="100"/>
    </row>
    <row r="91" spans="1:10" s="101" customFormat="1" x14ac:dyDescent="0.25">
      <c r="A91" s="359">
        <v>3295</v>
      </c>
      <c r="B91" s="121" t="s">
        <v>115</v>
      </c>
      <c r="C91" s="178"/>
      <c r="D91" s="360">
        <v>79.63</v>
      </c>
      <c r="E91" s="360"/>
      <c r="F91" s="136"/>
      <c r="G91" s="146"/>
      <c r="H91" s="100"/>
      <c r="I91" s="100"/>
      <c r="J91" s="100"/>
    </row>
    <row r="92" spans="1:10" s="101" customFormat="1" x14ac:dyDescent="0.25">
      <c r="A92" s="359" t="s">
        <v>116</v>
      </c>
      <c r="B92" s="121" t="s">
        <v>73</v>
      </c>
      <c r="C92" s="178"/>
      <c r="D92" s="360">
        <v>441.5</v>
      </c>
      <c r="E92" s="360"/>
      <c r="F92" s="136"/>
      <c r="G92" s="146"/>
      <c r="H92" s="100"/>
      <c r="I92" s="100"/>
      <c r="J92" s="100"/>
    </row>
    <row r="93" spans="1:10" s="12" customFormat="1" ht="15.75" customHeight="1" x14ac:dyDescent="0.25">
      <c r="A93" s="353">
        <v>34</v>
      </c>
      <c r="B93" s="123" t="s">
        <v>18</v>
      </c>
      <c r="C93" s="361">
        <v>530</v>
      </c>
      <c r="D93" s="339">
        <f>SUM(D94)</f>
        <v>503.53999999999996</v>
      </c>
      <c r="E93" s="339">
        <f>(D93/C93)*100</f>
        <v>95.007547169811318</v>
      </c>
      <c r="F93" s="107"/>
      <c r="G93" s="107"/>
    </row>
    <row r="94" spans="1:10" s="21" customFormat="1" ht="15.75" customHeight="1" x14ac:dyDescent="0.25">
      <c r="A94" s="356">
        <v>343</v>
      </c>
      <c r="B94" s="122" t="s">
        <v>74</v>
      </c>
      <c r="C94" s="179"/>
      <c r="D94" s="352">
        <f>D95+D96</f>
        <v>503.53999999999996</v>
      </c>
      <c r="E94" s="352"/>
      <c r="F94" s="107"/>
      <c r="G94" s="137"/>
    </row>
    <row r="95" spans="1:10" x14ac:dyDescent="0.25">
      <c r="A95" s="359" t="s">
        <v>117</v>
      </c>
      <c r="B95" s="121" t="s">
        <v>118</v>
      </c>
      <c r="C95" s="179"/>
      <c r="D95" s="360">
        <v>460.15</v>
      </c>
      <c r="E95" s="360"/>
      <c r="F95" s="107"/>
      <c r="G95" s="139"/>
      <c r="H95" s="25"/>
      <c r="I95" s="25"/>
      <c r="J95" s="25"/>
    </row>
    <row r="96" spans="1:10" x14ac:dyDescent="0.25">
      <c r="A96" s="359">
        <v>3434</v>
      </c>
      <c r="B96" s="121" t="s">
        <v>74</v>
      </c>
      <c r="C96" s="179"/>
      <c r="D96" s="360">
        <v>43.39</v>
      </c>
      <c r="E96" s="360"/>
      <c r="F96" s="107"/>
      <c r="G96" s="139"/>
      <c r="H96" s="25"/>
      <c r="I96" s="25"/>
      <c r="J96" s="25"/>
    </row>
    <row r="97" spans="1:12" x14ac:dyDescent="0.25">
      <c r="A97" s="356">
        <v>37</v>
      </c>
      <c r="B97" s="122" t="s">
        <v>163</v>
      </c>
      <c r="C97" s="179"/>
      <c r="D97" s="352">
        <f>D98</f>
        <v>0</v>
      </c>
      <c r="E97" s="360" t="e">
        <f>(D97/C97)*100</f>
        <v>#DIV/0!</v>
      </c>
      <c r="F97" s="107"/>
      <c r="G97" s="139"/>
      <c r="H97" s="25"/>
      <c r="I97" s="25"/>
      <c r="J97" s="25"/>
    </row>
    <row r="98" spans="1:12" x14ac:dyDescent="0.25">
      <c r="A98" s="356">
        <v>372</v>
      </c>
      <c r="B98" s="122" t="s">
        <v>163</v>
      </c>
      <c r="C98" s="179"/>
      <c r="D98" s="352">
        <f>D99</f>
        <v>0</v>
      </c>
      <c r="E98" s="360"/>
      <c r="F98" s="107"/>
      <c r="G98" s="139"/>
      <c r="H98" s="25"/>
      <c r="I98" s="25"/>
      <c r="J98" s="25"/>
    </row>
    <row r="99" spans="1:12" x14ac:dyDescent="0.25">
      <c r="A99" s="359">
        <v>3722</v>
      </c>
      <c r="B99" s="121" t="s">
        <v>162</v>
      </c>
      <c r="C99" s="178"/>
      <c r="D99" s="360"/>
      <c r="E99" s="360"/>
      <c r="F99" s="107"/>
      <c r="G99" s="139"/>
      <c r="H99" s="25"/>
      <c r="I99" s="25"/>
      <c r="J99" s="25"/>
    </row>
    <row r="100" spans="1:12" x14ac:dyDescent="0.25">
      <c r="A100" s="356">
        <v>4</v>
      </c>
      <c r="B100" s="122" t="s">
        <v>164</v>
      </c>
      <c r="C100" s="178"/>
      <c r="D100" s="352">
        <f>D101+D105</f>
        <v>0</v>
      </c>
      <c r="E100" s="360"/>
      <c r="F100" s="107"/>
      <c r="G100" s="139"/>
      <c r="H100" s="25"/>
      <c r="I100" s="25"/>
      <c r="J100" s="25"/>
    </row>
    <row r="101" spans="1:12" x14ac:dyDescent="0.25">
      <c r="A101" s="356">
        <v>42</v>
      </c>
      <c r="B101" s="122" t="s">
        <v>165</v>
      </c>
      <c r="C101" s="178"/>
      <c r="D101" s="352">
        <f>D102</f>
        <v>0</v>
      </c>
      <c r="E101" s="360"/>
      <c r="F101" s="107"/>
      <c r="G101" s="139"/>
      <c r="H101" s="25"/>
      <c r="I101" s="25"/>
      <c r="J101" s="25"/>
    </row>
    <row r="102" spans="1:12" x14ac:dyDescent="0.25">
      <c r="A102" s="356">
        <v>422</v>
      </c>
      <c r="B102" s="122" t="s">
        <v>67</v>
      </c>
      <c r="C102" s="178"/>
      <c r="D102" s="352">
        <f>D103+D104</f>
        <v>0</v>
      </c>
      <c r="E102" s="360"/>
      <c r="F102" s="107"/>
      <c r="G102" s="139"/>
      <c r="H102" s="25"/>
      <c r="I102" s="25"/>
      <c r="J102" s="25"/>
    </row>
    <row r="103" spans="1:12" x14ac:dyDescent="0.25">
      <c r="A103" s="359">
        <v>4222</v>
      </c>
      <c r="B103" s="121" t="s">
        <v>121</v>
      </c>
      <c r="C103" s="178"/>
      <c r="D103" s="360">
        <v>0</v>
      </c>
      <c r="E103" s="360"/>
      <c r="F103" s="107"/>
      <c r="G103" s="139"/>
      <c r="H103" s="25"/>
      <c r="I103" s="25"/>
      <c r="J103" s="25"/>
    </row>
    <row r="104" spans="1:12" x14ac:dyDescent="0.25">
      <c r="A104" s="359">
        <v>4226</v>
      </c>
      <c r="B104" s="121" t="s">
        <v>166</v>
      </c>
      <c r="C104" s="178"/>
      <c r="D104" s="360">
        <v>0</v>
      </c>
      <c r="E104" s="360"/>
      <c r="F104" s="107"/>
      <c r="G104" s="139"/>
      <c r="H104" s="25"/>
      <c r="I104" s="25"/>
      <c r="J104" s="25"/>
    </row>
    <row r="105" spans="1:12" x14ac:dyDescent="0.25">
      <c r="A105" s="356">
        <v>45</v>
      </c>
      <c r="B105" s="122" t="s">
        <v>167</v>
      </c>
      <c r="C105" s="178"/>
      <c r="D105" s="352">
        <f>D106</f>
        <v>0</v>
      </c>
      <c r="E105" s="360"/>
      <c r="F105" s="107"/>
      <c r="G105" s="139"/>
      <c r="H105" s="25"/>
      <c r="I105" s="25"/>
      <c r="J105" s="25"/>
    </row>
    <row r="106" spans="1:12" x14ac:dyDescent="0.25">
      <c r="A106" s="356">
        <v>451</v>
      </c>
      <c r="B106" s="122" t="s">
        <v>168</v>
      </c>
      <c r="C106" s="178"/>
      <c r="D106" s="352">
        <f>D107</f>
        <v>0</v>
      </c>
      <c r="E106" s="360"/>
      <c r="F106" s="107"/>
      <c r="G106" s="139"/>
      <c r="H106" s="25"/>
      <c r="I106" s="25"/>
      <c r="J106" s="25"/>
    </row>
    <row r="107" spans="1:12" x14ac:dyDescent="0.25">
      <c r="A107" s="356">
        <v>4511</v>
      </c>
      <c r="B107" s="122" t="s">
        <v>168</v>
      </c>
      <c r="C107" s="178"/>
      <c r="D107" s="360">
        <v>0</v>
      </c>
      <c r="E107" s="360"/>
      <c r="F107" s="107"/>
      <c r="G107" s="139"/>
      <c r="H107" s="25"/>
      <c r="I107" s="25"/>
      <c r="J107" s="25"/>
    </row>
    <row r="108" spans="1:12" s="21" customFormat="1" x14ac:dyDescent="0.25">
      <c r="A108" s="373" t="s">
        <v>229</v>
      </c>
      <c r="B108" s="373" t="s">
        <v>240</v>
      </c>
      <c r="C108" s="348">
        <v>9444</v>
      </c>
      <c r="D108" s="372">
        <f t="shared" ref="D108" si="4">SUM(D109)</f>
        <v>9440.24</v>
      </c>
      <c r="E108" s="372">
        <f t="shared" ref="E108:E110" si="5">(D108/C108)*100</f>
        <v>99.960186361711138</v>
      </c>
      <c r="F108" s="137"/>
      <c r="G108" s="137"/>
      <c r="H108" s="22"/>
      <c r="I108" s="22"/>
      <c r="J108" s="22"/>
      <c r="K108" s="22"/>
      <c r="L108" s="22"/>
    </row>
    <row r="109" spans="1:12" s="18" customFormat="1" x14ac:dyDescent="0.2">
      <c r="A109" s="120">
        <v>3</v>
      </c>
      <c r="B109" s="122" t="s">
        <v>43</v>
      </c>
      <c r="C109" s="179">
        <f>SUM(C110)</f>
        <v>9444</v>
      </c>
      <c r="D109" s="352">
        <f>SUM(D110)</f>
        <v>9440.24</v>
      </c>
      <c r="E109" s="352">
        <f t="shared" si="5"/>
        <v>99.960186361711138</v>
      </c>
      <c r="F109" s="138"/>
      <c r="G109" s="138"/>
      <c r="H109" s="19"/>
      <c r="I109" s="19"/>
    </row>
    <row r="110" spans="1:12" s="12" customFormat="1" ht="14.45" customHeight="1" x14ac:dyDescent="0.25">
      <c r="A110" s="353">
        <v>32</v>
      </c>
      <c r="B110" s="123" t="s">
        <v>16</v>
      </c>
      <c r="C110" s="361">
        <v>9444</v>
      </c>
      <c r="D110" s="339">
        <f>SUM(D111,D113,D115,D117)</f>
        <v>9440.24</v>
      </c>
      <c r="E110" s="352">
        <f t="shared" si="5"/>
        <v>99.960186361711138</v>
      </c>
      <c r="F110" s="107"/>
      <c r="G110" s="107"/>
      <c r="H110" s="28" t="e">
        <f>SUM(#REF!)</f>
        <v>#REF!</v>
      </c>
      <c r="I110" s="29" t="e">
        <f>SUM(#REF!)</f>
        <v>#REF!</v>
      </c>
      <c r="J110" s="12">
        <f>SUM(C110:G110)</f>
        <v>18984.200186361708</v>
      </c>
    </row>
    <row r="111" spans="1:12" s="21" customFormat="1" ht="14.45" customHeight="1" x14ac:dyDescent="0.25">
      <c r="A111" s="356">
        <v>321</v>
      </c>
      <c r="B111" s="122" t="s">
        <v>71</v>
      </c>
      <c r="C111" s="179"/>
      <c r="D111" s="374">
        <f>SUM(D112)</f>
        <v>0</v>
      </c>
      <c r="E111" s="352"/>
      <c r="F111" s="137"/>
      <c r="G111" s="137"/>
      <c r="H111" s="27"/>
      <c r="I111" s="27"/>
    </row>
    <row r="112" spans="1:12" ht="14.45" customHeight="1" x14ac:dyDescent="0.25">
      <c r="A112" s="359" t="s">
        <v>92</v>
      </c>
      <c r="B112" s="121" t="s">
        <v>93</v>
      </c>
      <c r="C112" s="178"/>
      <c r="D112" s="375"/>
      <c r="E112" s="352"/>
      <c r="F112" s="139"/>
      <c r="G112" s="139"/>
      <c r="H112" s="26"/>
      <c r="I112" s="26"/>
    </row>
    <row r="113" spans="1:9" s="21" customFormat="1" ht="14.45" customHeight="1" x14ac:dyDescent="0.25">
      <c r="A113" s="356">
        <v>322</v>
      </c>
      <c r="B113" s="122" t="s">
        <v>72</v>
      </c>
      <c r="C113" s="179"/>
      <c r="D113" s="352">
        <f>SUM(D114)</f>
        <v>0</v>
      </c>
      <c r="E113" s="352"/>
      <c r="F113" s="137"/>
      <c r="G113" s="137"/>
      <c r="H113" s="27"/>
      <c r="I113" s="27"/>
    </row>
    <row r="114" spans="1:9" ht="14.45" customHeight="1" x14ac:dyDescent="0.25">
      <c r="A114" s="359" t="s">
        <v>95</v>
      </c>
      <c r="B114" s="121" t="s">
        <v>77</v>
      </c>
      <c r="C114" s="178"/>
      <c r="D114" s="360">
        <v>0</v>
      </c>
      <c r="E114" s="352"/>
      <c r="F114" s="139"/>
      <c r="G114" s="139"/>
      <c r="H114" s="26"/>
      <c r="I114" s="26"/>
    </row>
    <row r="115" spans="1:9" ht="14.45" customHeight="1" x14ac:dyDescent="0.25">
      <c r="A115" s="356">
        <v>323</v>
      </c>
      <c r="B115" s="122" t="s">
        <v>66</v>
      </c>
      <c r="C115" s="178"/>
      <c r="D115" s="352">
        <f>D116</f>
        <v>4967.46</v>
      </c>
      <c r="E115" s="352"/>
      <c r="F115" s="139"/>
      <c r="G115" s="139"/>
      <c r="H115" s="26"/>
      <c r="I115" s="26"/>
    </row>
    <row r="116" spans="1:9" ht="14.45" customHeight="1" x14ac:dyDescent="0.25">
      <c r="A116" s="359">
        <v>3237</v>
      </c>
      <c r="B116" s="121" t="s">
        <v>79</v>
      </c>
      <c r="C116" s="178"/>
      <c r="D116" s="360">
        <v>4967.46</v>
      </c>
      <c r="E116" s="352"/>
      <c r="F116" s="139"/>
      <c r="G116" s="139"/>
      <c r="H116" s="26"/>
      <c r="I116" s="26"/>
    </row>
    <row r="117" spans="1:9" s="21" customFormat="1" ht="14.25" customHeight="1" x14ac:dyDescent="0.25">
      <c r="A117" s="356">
        <v>323</v>
      </c>
      <c r="B117" s="122" t="s">
        <v>80</v>
      </c>
      <c r="C117" s="179"/>
      <c r="D117" s="352">
        <f>SUM(D118)</f>
        <v>4472.78</v>
      </c>
      <c r="E117" s="352"/>
      <c r="F117" s="137"/>
      <c r="G117" s="137"/>
      <c r="H117" s="27"/>
      <c r="I117" s="27"/>
    </row>
    <row r="118" spans="1:9" s="20" customFormat="1" x14ac:dyDescent="0.2">
      <c r="A118" s="359">
        <v>3239</v>
      </c>
      <c r="B118" s="121" t="s">
        <v>259</v>
      </c>
      <c r="C118" s="178"/>
      <c r="D118" s="360">
        <v>4472.78</v>
      </c>
      <c r="E118" s="352"/>
      <c r="F118" s="140"/>
      <c r="G118" s="140"/>
      <c r="H118" s="24"/>
      <c r="I118" s="24"/>
    </row>
    <row r="119" spans="1:9" x14ac:dyDescent="0.25">
      <c r="A119" s="379" t="s">
        <v>170</v>
      </c>
      <c r="B119" s="380" t="s">
        <v>243</v>
      </c>
      <c r="C119" s="381">
        <f>C120</f>
        <v>4945</v>
      </c>
      <c r="D119" s="382">
        <f t="shared" ref="C119:D121" si="6">D120</f>
        <v>4941.72</v>
      </c>
      <c r="E119" s="383">
        <f>D119/C119*100</f>
        <v>99.933670374115266</v>
      </c>
      <c r="F119" s="141"/>
      <c r="G119" s="141"/>
    </row>
    <row r="120" spans="1:9" x14ac:dyDescent="0.25">
      <c r="A120" s="384" t="s">
        <v>171</v>
      </c>
      <c r="B120" s="385" t="s">
        <v>172</v>
      </c>
      <c r="C120" s="386">
        <f t="shared" si="6"/>
        <v>4945</v>
      </c>
      <c r="D120" s="387">
        <f t="shared" si="6"/>
        <v>4941.72</v>
      </c>
      <c r="E120" s="376">
        <f>(D120/C120)*100</f>
        <v>99.933670374115266</v>
      </c>
      <c r="F120" s="141"/>
      <c r="G120" s="141"/>
    </row>
    <row r="121" spans="1:9" x14ac:dyDescent="0.25">
      <c r="A121" s="388">
        <v>11</v>
      </c>
      <c r="B121" s="389" t="s">
        <v>39</v>
      </c>
      <c r="C121" s="390">
        <f t="shared" si="6"/>
        <v>4945</v>
      </c>
      <c r="D121" s="391">
        <f t="shared" si="6"/>
        <v>4941.72</v>
      </c>
      <c r="E121" s="377">
        <f>(D121/C121)*100</f>
        <v>99.933670374115266</v>
      </c>
      <c r="F121" s="141"/>
      <c r="G121" s="141"/>
    </row>
    <row r="122" spans="1:9" s="21" customFormat="1" x14ac:dyDescent="0.25">
      <c r="A122" s="350">
        <v>3</v>
      </c>
      <c r="B122" s="351" t="s">
        <v>43</v>
      </c>
      <c r="C122" s="362">
        <f t="shared" ref="C122:D122" si="7">SUM(C123)</f>
        <v>4945</v>
      </c>
      <c r="D122" s="117">
        <f t="shared" si="7"/>
        <v>4941.72</v>
      </c>
      <c r="E122" s="378">
        <f t="shared" ref="E122:E123" si="8">(D122/C122)*100</f>
        <v>99.933670374115266</v>
      </c>
      <c r="F122" s="141"/>
      <c r="G122" s="141"/>
    </row>
    <row r="123" spans="1:9" s="12" customFormat="1" x14ac:dyDescent="0.25">
      <c r="A123" s="363">
        <v>32</v>
      </c>
      <c r="B123" s="364" t="s">
        <v>16</v>
      </c>
      <c r="C123" s="365">
        <v>4945</v>
      </c>
      <c r="D123" s="366">
        <f>SUM(D124)</f>
        <v>4941.72</v>
      </c>
      <c r="E123" s="378">
        <f t="shared" si="8"/>
        <v>99.933670374115266</v>
      </c>
      <c r="F123" s="142"/>
      <c r="G123" s="142"/>
    </row>
    <row r="124" spans="1:9" s="21" customFormat="1" x14ac:dyDescent="0.25">
      <c r="A124" s="367">
        <v>329</v>
      </c>
      <c r="B124" s="351" t="s">
        <v>73</v>
      </c>
      <c r="C124" s="362"/>
      <c r="D124" s="117">
        <f>SUM(D125)</f>
        <v>4941.72</v>
      </c>
      <c r="E124" s="378"/>
      <c r="F124" s="141"/>
      <c r="G124" s="141"/>
    </row>
    <row r="125" spans="1:9" x14ac:dyDescent="0.25">
      <c r="A125" s="368">
        <v>3291</v>
      </c>
      <c r="B125" s="124" t="s">
        <v>173</v>
      </c>
      <c r="C125" s="369"/>
      <c r="D125" s="118">
        <v>4941.72</v>
      </c>
      <c r="E125" s="378"/>
      <c r="F125" s="141"/>
      <c r="G125" s="141"/>
    </row>
    <row r="126" spans="1:9" x14ac:dyDescent="0.25">
      <c r="A126" s="379" t="s">
        <v>241</v>
      </c>
      <c r="B126" s="380" t="s">
        <v>244</v>
      </c>
      <c r="C126" s="381">
        <f>C127</f>
        <v>1200</v>
      </c>
      <c r="D126" s="382">
        <f t="shared" ref="C126:D128" si="9">D127</f>
        <v>1200</v>
      </c>
      <c r="E126" s="383">
        <f>D126/C126*100</f>
        <v>100</v>
      </c>
      <c r="F126" s="141"/>
      <c r="G126" s="141"/>
    </row>
    <row r="127" spans="1:9" x14ac:dyDescent="0.25">
      <c r="A127" s="384" t="s">
        <v>242</v>
      </c>
      <c r="B127" s="385" t="s">
        <v>245</v>
      </c>
      <c r="C127" s="386">
        <v>1200</v>
      </c>
      <c r="D127" s="387">
        <v>1200</v>
      </c>
      <c r="E127" s="376">
        <f>(D127/C127)*100</f>
        <v>100</v>
      </c>
      <c r="F127" s="141"/>
      <c r="G127" s="141"/>
    </row>
    <row r="128" spans="1:9" x14ac:dyDescent="0.25">
      <c r="A128" s="388">
        <v>11</v>
      </c>
      <c r="B128" s="389" t="s">
        <v>39</v>
      </c>
      <c r="C128" s="390">
        <f t="shared" si="9"/>
        <v>1200</v>
      </c>
      <c r="D128" s="391">
        <f t="shared" si="9"/>
        <v>1200</v>
      </c>
      <c r="E128" s="377">
        <f>(D128/C128)*100</f>
        <v>100</v>
      </c>
      <c r="F128" s="141"/>
      <c r="G128" s="141"/>
    </row>
    <row r="129" spans="1:7" s="21" customFormat="1" x14ac:dyDescent="0.25">
      <c r="A129" s="350">
        <v>3</v>
      </c>
      <c r="B129" s="351" t="s">
        <v>43</v>
      </c>
      <c r="C129" s="362">
        <f t="shared" ref="C129:D129" si="10">SUM(C130)</f>
        <v>1200</v>
      </c>
      <c r="D129" s="117">
        <f t="shared" si="10"/>
        <v>1200</v>
      </c>
      <c r="E129" s="378">
        <f t="shared" ref="E129:E130" si="11">(D129/C129)*100</f>
        <v>100</v>
      </c>
      <c r="F129" s="141"/>
      <c r="G129" s="141"/>
    </row>
    <row r="130" spans="1:7" s="12" customFormat="1" x14ac:dyDescent="0.25">
      <c r="A130" s="363">
        <v>32</v>
      </c>
      <c r="B130" s="364" t="s">
        <v>16</v>
      </c>
      <c r="C130" s="365">
        <v>1200</v>
      </c>
      <c r="D130" s="366">
        <f>SUM(D131)</f>
        <v>1200</v>
      </c>
      <c r="E130" s="378">
        <f t="shared" si="11"/>
        <v>100</v>
      </c>
      <c r="F130" s="142"/>
      <c r="G130" s="142"/>
    </row>
    <row r="131" spans="1:7" s="21" customFormat="1" x14ac:dyDescent="0.25">
      <c r="A131" s="367">
        <v>327</v>
      </c>
      <c r="B131" s="351" t="s">
        <v>73</v>
      </c>
      <c r="C131" s="362"/>
      <c r="D131" s="117">
        <f>SUM(D132)</f>
        <v>1200</v>
      </c>
      <c r="E131" s="378"/>
      <c r="F131" s="141"/>
      <c r="G131" s="141"/>
    </row>
    <row r="132" spans="1:7" x14ac:dyDescent="0.25">
      <c r="A132" s="368">
        <v>3237</v>
      </c>
      <c r="B132" s="124" t="s">
        <v>246</v>
      </c>
      <c r="C132" s="369"/>
      <c r="D132" s="118">
        <v>1200</v>
      </c>
      <c r="E132" s="378"/>
      <c r="F132" s="141"/>
      <c r="G132" s="141"/>
    </row>
    <row r="133" spans="1:7" x14ac:dyDescent="0.25">
      <c r="A133" s="388">
        <v>43</v>
      </c>
      <c r="B133" s="389" t="s">
        <v>247</v>
      </c>
      <c r="C133" s="390">
        <f t="shared" ref="C133:D133" si="12">C134</f>
        <v>0</v>
      </c>
      <c r="D133" s="391">
        <f t="shared" si="12"/>
        <v>0</v>
      </c>
      <c r="E133" s="377" t="e">
        <f>(D133/C133)*100</f>
        <v>#DIV/0!</v>
      </c>
      <c r="F133" s="141"/>
      <c r="G133" s="141"/>
    </row>
    <row r="134" spans="1:7" s="21" customFormat="1" x14ac:dyDescent="0.25">
      <c r="A134" s="350">
        <v>3</v>
      </c>
      <c r="B134" s="351" t="s">
        <v>43</v>
      </c>
      <c r="C134" s="362">
        <f t="shared" ref="C134:D134" si="13">SUM(C135)</f>
        <v>0</v>
      </c>
      <c r="D134" s="117">
        <f t="shared" si="13"/>
        <v>0</v>
      </c>
      <c r="E134" s="378" t="e">
        <f t="shared" ref="E134:E135" si="14">(D134/C134)*100</f>
        <v>#DIV/0!</v>
      </c>
      <c r="F134" s="141"/>
      <c r="G134" s="141"/>
    </row>
    <row r="135" spans="1:7" s="12" customFormat="1" x14ac:dyDescent="0.25">
      <c r="A135" s="363">
        <v>32</v>
      </c>
      <c r="B135" s="364" t="s">
        <v>16</v>
      </c>
      <c r="C135" s="365"/>
      <c r="D135" s="366">
        <f>SUM(D136)</f>
        <v>0</v>
      </c>
      <c r="E135" s="378" t="e">
        <f t="shared" si="14"/>
        <v>#DIV/0!</v>
      </c>
      <c r="F135" s="142"/>
      <c r="G135" s="142"/>
    </row>
    <row r="136" spans="1:7" s="21" customFormat="1" x14ac:dyDescent="0.25">
      <c r="A136" s="367">
        <v>327</v>
      </c>
      <c r="B136" s="351" t="s">
        <v>73</v>
      </c>
      <c r="C136" s="362"/>
      <c r="D136" s="117">
        <f>SUM(D137)</f>
        <v>0</v>
      </c>
      <c r="E136" s="378"/>
      <c r="F136" s="141"/>
      <c r="G136" s="141"/>
    </row>
    <row r="137" spans="1:7" x14ac:dyDescent="0.25">
      <c r="A137" s="368">
        <v>3271</v>
      </c>
      <c r="B137" s="124" t="s">
        <v>79</v>
      </c>
      <c r="C137" s="369"/>
      <c r="D137" s="118"/>
      <c r="E137" s="378"/>
      <c r="F137" s="141"/>
      <c r="G137" s="141"/>
    </row>
    <row r="138" spans="1:7" x14ac:dyDescent="0.25">
      <c r="A138" s="379" t="s">
        <v>248</v>
      </c>
      <c r="B138" s="380" t="s">
        <v>249</v>
      </c>
      <c r="C138" s="381">
        <v>16300</v>
      </c>
      <c r="D138" s="382">
        <v>14637.44</v>
      </c>
      <c r="E138" s="383">
        <f>D138/C138*100</f>
        <v>89.800245398773001</v>
      </c>
      <c r="F138" s="141"/>
      <c r="G138" s="141"/>
    </row>
    <row r="139" spans="1:7" x14ac:dyDescent="0.25">
      <c r="A139" s="384" t="s">
        <v>250</v>
      </c>
      <c r="B139" s="385" t="s">
        <v>251</v>
      </c>
      <c r="C139" s="386">
        <f t="shared" ref="C139:D140" si="15">C140</f>
        <v>3000</v>
      </c>
      <c r="D139" s="387">
        <f t="shared" si="15"/>
        <v>2607.7800000000002</v>
      </c>
      <c r="E139" s="376">
        <f>(D139/C139)*100</f>
        <v>86.926000000000002</v>
      </c>
      <c r="F139" s="141"/>
      <c r="G139" s="141"/>
    </row>
    <row r="140" spans="1:7" x14ac:dyDescent="0.25">
      <c r="A140" s="388">
        <v>31</v>
      </c>
      <c r="B140" s="389" t="s">
        <v>52</v>
      </c>
      <c r="C140" s="390">
        <f t="shared" si="15"/>
        <v>3000</v>
      </c>
      <c r="D140" s="391">
        <f t="shared" si="15"/>
        <v>2607.7800000000002</v>
      </c>
      <c r="E140" s="377">
        <f>(D140/C140)*100</f>
        <v>86.926000000000002</v>
      </c>
      <c r="F140" s="141"/>
      <c r="G140" s="141"/>
    </row>
    <row r="141" spans="1:7" s="21" customFormat="1" x14ac:dyDescent="0.25">
      <c r="A141" s="350">
        <v>4</v>
      </c>
      <c r="B141" s="351" t="s">
        <v>252</v>
      </c>
      <c r="C141" s="362">
        <f t="shared" ref="C141:D141" si="16">SUM(C142)</f>
        <v>3000</v>
      </c>
      <c r="D141" s="117">
        <f t="shared" si="16"/>
        <v>2607.7800000000002</v>
      </c>
      <c r="E141" s="378">
        <f t="shared" ref="E141:E142" si="17">(D141/C141)*100</f>
        <v>86.926000000000002</v>
      </c>
      <c r="F141" s="141"/>
      <c r="G141" s="141"/>
    </row>
    <row r="142" spans="1:7" s="12" customFormat="1" x14ac:dyDescent="0.25">
      <c r="A142" s="363">
        <v>42</v>
      </c>
      <c r="B142" s="364" t="s">
        <v>253</v>
      </c>
      <c r="C142" s="365">
        <v>3000</v>
      </c>
      <c r="D142" s="366">
        <v>2607.7800000000002</v>
      </c>
      <c r="E142" s="378">
        <f t="shared" si="17"/>
        <v>86.926000000000002</v>
      </c>
      <c r="F142" s="142"/>
      <c r="G142" s="142"/>
    </row>
    <row r="143" spans="1:7" s="21" customFormat="1" x14ac:dyDescent="0.25">
      <c r="A143" s="367">
        <v>422</v>
      </c>
      <c r="B143" s="351" t="s">
        <v>227</v>
      </c>
      <c r="C143" s="362"/>
      <c r="D143" s="117">
        <f>SUM(D144)</f>
        <v>2607.7800000000002</v>
      </c>
      <c r="E143" s="378"/>
      <c r="F143" s="141"/>
      <c r="G143" s="141"/>
    </row>
    <row r="144" spans="1:7" x14ac:dyDescent="0.25">
      <c r="A144" s="368">
        <v>4221</v>
      </c>
      <c r="B144" s="124" t="s">
        <v>227</v>
      </c>
      <c r="C144" s="369"/>
      <c r="D144" s="118">
        <v>2607.7800000000002</v>
      </c>
      <c r="E144" s="378"/>
      <c r="F144" s="141"/>
      <c r="G144" s="141"/>
    </row>
    <row r="145" spans="1:7" x14ac:dyDescent="0.25">
      <c r="A145" s="388">
        <v>43</v>
      </c>
      <c r="B145" s="389" t="s">
        <v>247</v>
      </c>
      <c r="C145" s="390">
        <v>7965</v>
      </c>
      <c r="D145" s="391">
        <v>12029.66</v>
      </c>
      <c r="E145" s="377">
        <f>(D145/C145)*100</f>
        <v>151.031512868801</v>
      </c>
      <c r="F145" s="141"/>
      <c r="G145" s="141"/>
    </row>
    <row r="146" spans="1:7" s="21" customFormat="1" x14ac:dyDescent="0.25">
      <c r="A146" s="350">
        <v>4</v>
      </c>
      <c r="B146" s="351" t="s">
        <v>252</v>
      </c>
      <c r="C146" s="362">
        <f t="shared" ref="C146:D146" si="18">SUM(C147)</f>
        <v>2655</v>
      </c>
      <c r="D146" s="117">
        <f t="shared" si="18"/>
        <v>1750</v>
      </c>
      <c r="E146" s="378">
        <f t="shared" ref="E146:E147" si="19">(D146/C146)*100</f>
        <v>65.913370998116761</v>
      </c>
      <c r="F146" s="141"/>
      <c r="G146" s="141"/>
    </row>
    <row r="147" spans="1:7" s="12" customFormat="1" x14ac:dyDescent="0.25">
      <c r="A147" s="363">
        <v>41</v>
      </c>
      <c r="B147" s="364" t="s">
        <v>254</v>
      </c>
      <c r="C147" s="365">
        <v>2655</v>
      </c>
      <c r="D147" s="366">
        <v>1750</v>
      </c>
      <c r="E147" s="378">
        <f t="shared" si="19"/>
        <v>65.913370998116761</v>
      </c>
      <c r="F147" s="142"/>
      <c r="G147" s="142"/>
    </row>
    <row r="148" spans="1:7" s="21" customFormat="1" x14ac:dyDescent="0.25">
      <c r="A148" s="367">
        <v>412</v>
      </c>
      <c r="B148" s="351" t="s">
        <v>236</v>
      </c>
      <c r="C148" s="362"/>
      <c r="D148" s="117">
        <f>SUM(D149)</f>
        <v>1750</v>
      </c>
      <c r="E148" s="378"/>
      <c r="F148" s="141"/>
      <c r="G148" s="141"/>
    </row>
    <row r="149" spans="1:7" x14ac:dyDescent="0.25">
      <c r="A149" s="368">
        <v>4124</v>
      </c>
      <c r="B149" s="124" t="s">
        <v>236</v>
      </c>
      <c r="C149" s="369"/>
      <c r="D149" s="118">
        <v>1750</v>
      </c>
      <c r="E149" s="378"/>
      <c r="F149" s="141"/>
      <c r="G149" s="141"/>
    </row>
    <row r="150" spans="1:7" s="21" customFormat="1" x14ac:dyDescent="0.25">
      <c r="A150" s="350">
        <v>4</v>
      </c>
      <c r="B150" s="351" t="s">
        <v>252</v>
      </c>
      <c r="C150" s="362">
        <f t="shared" ref="C150" si="20">SUM(C151)</f>
        <v>5310</v>
      </c>
      <c r="D150" s="117">
        <v>12017.05</v>
      </c>
      <c r="E150" s="378">
        <f t="shared" ref="E150:E151" si="21">(D150/C150)*100</f>
        <v>226.30979284369116</v>
      </c>
      <c r="F150" s="141"/>
      <c r="G150" s="141"/>
    </row>
    <row r="151" spans="1:7" s="12" customFormat="1" x14ac:dyDescent="0.25">
      <c r="A151" s="363">
        <v>42</v>
      </c>
      <c r="B151" s="364" t="s">
        <v>253</v>
      </c>
      <c r="C151" s="365">
        <v>5310</v>
      </c>
      <c r="D151" s="366">
        <v>1750</v>
      </c>
      <c r="E151" s="378">
        <f t="shared" si="21"/>
        <v>32.956685499058381</v>
      </c>
      <c r="F151" s="142"/>
      <c r="G151" s="142"/>
    </row>
    <row r="152" spans="1:7" s="21" customFormat="1" x14ac:dyDescent="0.25">
      <c r="A152" s="367">
        <v>422</v>
      </c>
      <c r="B152" s="351" t="s">
        <v>67</v>
      </c>
      <c r="C152" s="362"/>
      <c r="D152" s="117">
        <v>10267.049999999999</v>
      </c>
      <c r="E152" s="378"/>
      <c r="F152" s="141"/>
      <c r="G152" s="141"/>
    </row>
    <row r="153" spans="1:7" x14ac:dyDescent="0.25">
      <c r="A153" s="368">
        <v>4223</v>
      </c>
      <c r="B153" s="124" t="s">
        <v>255</v>
      </c>
      <c r="C153" s="369"/>
      <c r="D153" s="118">
        <v>1823.48</v>
      </c>
      <c r="E153" s="378"/>
      <c r="F153" s="141"/>
      <c r="G153" s="141"/>
    </row>
    <row r="154" spans="1:7" x14ac:dyDescent="0.25">
      <c r="A154" s="368">
        <v>4221</v>
      </c>
      <c r="B154" s="124" t="s">
        <v>256</v>
      </c>
      <c r="C154" s="369"/>
      <c r="D154" s="118">
        <v>8443.57</v>
      </c>
      <c r="E154" s="378"/>
      <c r="F154" s="141"/>
      <c r="G154" s="141"/>
    </row>
    <row r="155" spans="1:7" x14ac:dyDescent="0.25">
      <c r="A155" s="368">
        <v>4241</v>
      </c>
      <c r="B155" s="124" t="s">
        <v>215</v>
      </c>
      <c r="C155" s="369"/>
      <c r="D155" s="118">
        <v>12.61</v>
      </c>
      <c r="E155" s="378"/>
      <c r="F155" s="141"/>
      <c r="G155" s="141"/>
    </row>
    <row r="156" spans="1:7" x14ac:dyDescent="0.25">
      <c r="A156" s="384" t="s">
        <v>257</v>
      </c>
      <c r="B156" s="385" t="s">
        <v>258</v>
      </c>
      <c r="C156" s="386">
        <v>5335</v>
      </c>
      <c r="D156" s="387">
        <v>0</v>
      </c>
      <c r="E156" s="376">
        <f>(D156/C156)*100</f>
        <v>0</v>
      </c>
      <c r="F156" s="141"/>
      <c r="G156" s="141"/>
    </row>
    <row r="157" spans="1:7" s="21" customFormat="1" x14ac:dyDescent="0.25">
      <c r="A157" s="350">
        <v>4</v>
      </c>
      <c r="B157" s="351" t="s">
        <v>252</v>
      </c>
      <c r="C157" s="362">
        <f t="shared" ref="C157" si="22">SUM(C158)</f>
        <v>5335</v>
      </c>
      <c r="D157" s="117"/>
      <c r="E157" s="378">
        <f t="shared" ref="E157:E158" si="23">(D157/C157)*100</f>
        <v>0</v>
      </c>
      <c r="F157" s="141"/>
      <c r="G157" s="141"/>
    </row>
    <row r="158" spans="1:7" s="12" customFormat="1" x14ac:dyDescent="0.25">
      <c r="A158" s="363">
        <v>42</v>
      </c>
      <c r="B158" s="364" t="s">
        <v>253</v>
      </c>
      <c r="C158" s="365">
        <v>5335</v>
      </c>
      <c r="D158" s="366"/>
      <c r="E158" s="378">
        <f t="shared" si="23"/>
        <v>0</v>
      </c>
      <c r="F158" s="142"/>
      <c r="G158" s="142"/>
    </row>
    <row r="159" spans="1:7" s="21" customFormat="1" x14ac:dyDescent="0.25">
      <c r="A159" s="367">
        <v>422</v>
      </c>
      <c r="B159" s="351" t="s">
        <v>67</v>
      </c>
      <c r="C159" s="362"/>
      <c r="D159" s="117"/>
      <c r="E159" s="378"/>
      <c r="F159" s="141"/>
      <c r="G159" s="141"/>
    </row>
    <row r="160" spans="1:7" x14ac:dyDescent="0.25">
      <c r="A160" s="368">
        <v>4223</v>
      </c>
      <c r="B160" s="124" t="s">
        <v>255</v>
      </c>
      <c r="C160" s="369"/>
      <c r="D160" s="118"/>
      <c r="E160" s="378"/>
      <c r="F160" s="141"/>
      <c r="G160" s="141"/>
    </row>
    <row r="161" spans="1:7" x14ac:dyDescent="0.25">
      <c r="A161" s="368">
        <v>4221</v>
      </c>
      <c r="B161" s="124" t="s">
        <v>256</v>
      </c>
      <c r="C161" s="369"/>
      <c r="D161" s="118"/>
      <c r="E161" s="378"/>
      <c r="F161" s="141"/>
      <c r="G161" s="141"/>
    </row>
    <row r="162" spans="1:7" x14ac:dyDescent="0.25">
      <c r="A162" s="368">
        <v>4241</v>
      </c>
      <c r="B162" s="124" t="s">
        <v>215</v>
      </c>
      <c r="C162" s="369"/>
      <c r="D162" s="118"/>
      <c r="E162" s="378"/>
      <c r="F162" s="141"/>
      <c r="G162" s="141"/>
    </row>
  </sheetData>
  <mergeCells count="3">
    <mergeCell ref="A5:B5"/>
    <mergeCell ref="A1:E1"/>
    <mergeCell ref="A2:E2"/>
  </mergeCells>
  <pageMargins left="0.70866141732283472" right="0.70866141732283472" top="0.74803149606299213" bottom="0.74803149606299213" header="0.31496062992125984" footer="0.31496062992125984"/>
  <pageSetup paperSize="9" scale="75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0"/>
  <sheetViews>
    <sheetView workbookViewId="0">
      <selection activeCell="J27" sqref="J27"/>
    </sheetView>
  </sheetViews>
  <sheetFormatPr defaultRowHeight="12.75" x14ac:dyDescent="0.2"/>
  <cols>
    <col min="1" max="1" width="9.28515625" customWidth="1"/>
    <col min="2" max="2" width="34" customWidth="1"/>
    <col min="3" max="3" width="7.42578125" style="195" customWidth="1"/>
    <col min="4" max="4" width="11.5703125" style="196" customWidth="1"/>
    <col min="5" max="5" width="12" style="196" customWidth="1"/>
    <col min="6" max="6" width="9.28515625" customWidth="1"/>
    <col min="7" max="7" width="6.140625" customWidth="1"/>
    <col min="8" max="8" width="5.5703125" customWidth="1"/>
    <col min="10" max="10" width="10.140625" bestFit="1" customWidth="1"/>
    <col min="12" max="12" width="10.140625" bestFit="1" customWidth="1"/>
    <col min="13" max="13" width="11.7109375" bestFit="1" customWidth="1"/>
  </cols>
  <sheetData>
    <row r="1" spans="1:12" ht="15" x14ac:dyDescent="0.25">
      <c r="B1" s="640" t="s">
        <v>188</v>
      </c>
      <c r="C1" s="640"/>
      <c r="D1" s="640"/>
      <c r="E1" s="640"/>
    </row>
    <row r="2" spans="1:12" ht="15" x14ac:dyDescent="0.25">
      <c r="A2" s="640" t="s">
        <v>189</v>
      </c>
      <c r="B2" s="640"/>
      <c r="C2" s="640"/>
      <c r="D2" s="640"/>
      <c r="E2" s="640"/>
      <c r="F2" s="640"/>
    </row>
    <row r="3" spans="1:12" ht="13.5" thickBot="1" x14ac:dyDescent="0.25"/>
    <row r="4" spans="1:12" ht="45.75" thickBot="1" x14ac:dyDescent="0.3">
      <c r="A4" s="197" t="s">
        <v>190</v>
      </c>
      <c r="B4" s="198" t="s">
        <v>191</v>
      </c>
      <c r="C4" s="199" t="s">
        <v>192</v>
      </c>
      <c r="D4" s="200" t="s">
        <v>204</v>
      </c>
      <c r="E4" s="201" t="s">
        <v>193</v>
      </c>
      <c r="F4" s="202" t="s">
        <v>100</v>
      </c>
    </row>
    <row r="5" spans="1:12" ht="25.5" x14ac:dyDescent="0.2">
      <c r="A5" s="203"/>
      <c r="B5" s="204">
        <v>1</v>
      </c>
      <c r="C5" s="205">
        <v>2</v>
      </c>
      <c r="D5" s="206">
        <v>3</v>
      </c>
      <c r="E5" s="206">
        <v>4</v>
      </c>
      <c r="F5" s="207" t="s">
        <v>194</v>
      </c>
    </row>
    <row r="6" spans="1:12" ht="15" x14ac:dyDescent="0.25">
      <c r="A6" s="208">
        <v>1</v>
      </c>
      <c r="B6" s="209" t="s">
        <v>39</v>
      </c>
      <c r="C6" s="210"/>
      <c r="D6" s="211"/>
      <c r="E6" s="211"/>
      <c r="F6" s="212"/>
    </row>
    <row r="7" spans="1:12" ht="15" x14ac:dyDescent="0.25">
      <c r="A7" s="213"/>
      <c r="B7" s="214" t="s">
        <v>195</v>
      </c>
      <c r="C7" s="215"/>
      <c r="D7" s="216">
        <v>414275</v>
      </c>
      <c r="E7" s="567">
        <v>409087.86</v>
      </c>
      <c r="F7" s="217">
        <f>E7/D7*100</f>
        <v>98.747899342224372</v>
      </c>
    </row>
    <row r="8" spans="1:12" ht="15" x14ac:dyDescent="0.25">
      <c r="A8" s="213"/>
      <c r="B8" s="218" t="s">
        <v>196</v>
      </c>
      <c r="C8" s="215"/>
      <c r="D8" s="216">
        <v>414275</v>
      </c>
      <c r="E8" s="244">
        <v>402591.54</v>
      </c>
      <c r="F8" s="217">
        <f t="shared" ref="F8:F20" si="0">E8/D8*100</f>
        <v>97.179781546074466</v>
      </c>
    </row>
    <row r="9" spans="1:12" ht="15" x14ac:dyDescent="0.25">
      <c r="A9" s="208">
        <v>91</v>
      </c>
      <c r="B9" s="220" t="s">
        <v>197</v>
      </c>
      <c r="C9" s="210"/>
      <c r="D9" s="211">
        <v>0</v>
      </c>
      <c r="E9" s="211">
        <v>0</v>
      </c>
      <c r="F9" s="212"/>
      <c r="J9" s="196"/>
      <c r="L9" s="196"/>
    </row>
    <row r="10" spans="1:12" ht="15" x14ac:dyDescent="0.25">
      <c r="A10" s="208">
        <v>3</v>
      </c>
      <c r="B10" s="209" t="s">
        <v>52</v>
      </c>
      <c r="C10" s="210"/>
      <c r="D10" s="211"/>
      <c r="E10" s="211"/>
      <c r="F10" s="212"/>
    </row>
    <row r="11" spans="1:12" ht="15" x14ac:dyDescent="0.25">
      <c r="A11" s="213"/>
      <c r="B11" s="214" t="s">
        <v>198</v>
      </c>
      <c r="C11" s="215"/>
      <c r="D11" s="216">
        <v>3000</v>
      </c>
      <c r="E11" s="211">
        <v>2614.61</v>
      </c>
      <c r="F11" s="221">
        <f>E11/D11*100</f>
        <v>87.15366666666668</v>
      </c>
    </row>
    <row r="12" spans="1:12" ht="15" x14ac:dyDescent="0.25">
      <c r="A12" s="213"/>
      <c r="B12" s="214" t="s">
        <v>196</v>
      </c>
      <c r="C12" s="215"/>
      <c r="D12" s="216">
        <v>3000</v>
      </c>
      <c r="E12" s="211">
        <v>2607.7800000000002</v>
      </c>
      <c r="F12" s="221">
        <f>E12/D12*100</f>
        <v>86.926000000000002</v>
      </c>
    </row>
    <row r="13" spans="1:12" ht="15" x14ac:dyDescent="0.25">
      <c r="A13" s="208">
        <v>93</v>
      </c>
      <c r="B13" s="220" t="s">
        <v>199</v>
      </c>
      <c r="C13" s="210">
        <v>0</v>
      </c>
      <c r="D13" s="211">
        <v>0</v>
      </c>
      <c r="E13" s="211">
        <v>0</v>
      </c>
      <c r="F13" s="212"/>
    </row>
    <row r="14" spans="1:12" ht="15" x14ac:dyDescent="0.25">
      <c r="A14" s="208">
        <v>4</v>
      </c>
      <c r="B14" s="209" t="s">
        <v>55</v>
      </c>
      <c r="C14" s="210"/>
      <c r="D14" s="211"/>
      <c r="E14" s="211"/>
      <c r="F14" s="212"/>
    </row>
    <row r="15" spans="1:12" ht="15" x14ac:dyDescent="0.25">
      <c r="A15" s="213"/>
      <c r="B15" s="214" t="s">
        <v>195</v>
      </c>
      <c r="C15" s="210"/>
      <c r="D15" s="211">
        <v>55960</v>
      </c>
      <c r="E15" s="222">
        <v>62122.25</v>
      </c>
      <c r="F15" s="221">
        <f t="shared" si="0"/>
        <v>111.01188348820585</v>
      </c>
    </row>
    <row r="16" spans="1:12" ht="15" x14ac:dyDescent="0.25">
      <c r="A16" s="213"/>
      <c r="B16" s="214" t="s">
        <v>196</v>
      </c>
      <c r="C16" s="210"/>
      <c r="D16" s="223">
        <v>69260</v>
      </c>
      <c r="E16" s="222">
        <v>33311.410000000003</v>
      </c>
      <c r="F16" s="217">
        <f t="shared" si="0"/>
        <v>48.096173837712968</v>
      </c>
    </row>
    <row r="17" spans="1:6" ht="15" x14ac:dyDescent="0.25">
      <c r="A17" s="208">
        <v>94</v>
      </c>
      <c r="B17" s="220" t="s">
        <v>199</v>
      </c>
      <c r="C17" s="224"/>
      <c r="D17" s="225">
        <v>13300</v>
      </c>
      <c r="E17" s="245">
        <v>12029.66</v>
      </c>
      <c r="F17" s="217">
        <f t="shared" si="0"/>
        <v>90.448571428571427</v>
      </c>
    </row>
    <row r="18" spans="1:6" ht="15" x14ac:dyDescent="0.25">
      <c r="A18" s="208">
        <v>5</v>
      </c>
      <c r="B18" s="209" t="s">
        <v>31</v>
      </c>
      <c r="C18" s="210"/>
      <c r="D18" s="223"/>
      <c r="E18" s="211"/>
      <c r="F18" s="212"/>
    </row>
    <row r="19" spans="1:6" ht="15" x14ac:dyDescent="0.25">
      <c r="A19" s="213"/>
      <c r="B19" s="214" t="s">
        <v>195</v>
      </c>
      <c r="C19" s="210"/>
      <c r="D19" s="223">
        <v>9444</v>
      </c>
      <c r="E19" s="219">
        <v>9440.24</v>
      </c>
      <c r="F19" s="221">
        <f t="shared" si="0"/>
        <v>99.960186361711138</v>
      </c>
    </row>
    <row r="20" spans="1:6" x14ac:dyDescent="0.2">
      <c r="A20" s="213"/>
      <c r="B20" s="214" t="s">
        <v>196</v>
      </c>
      <c r="C20" s="210"/>
      <c r="D20" s="223">
        <v>9444</v>
      </c>
      <c r="E20" s="211">
        <v>9440.24</v>
      </c>
      <c r="F20" s="217">
        <f t="shared" si="0"/>
        <v>99.960186361711138</v>
      </c>
    </row>
    <row r="21" spans="1:6" ht="15" x14ac:dyDescent="0.25">
      <c r="A21" s="208">
        <v>95</v>
      </c>
      <c r="B21" s="220" t="s">
        <v>199</v>
      </c>
      <c r="C21" s="210">
        <v>0</v>
      </c>
      <c r="D21" s="211">
        <v>0</v>
      </c>
      <c r="E21" s="211">
        <v>0</v>
      </c>
      <c r="F21" s="212"/>
    </row>
    <row r="22" spans="1:6" ht="15" x14ac:dyDescent="0.25">
      <c r="A22" s="208">
        <v>6</v>
      </c>
      <c r="B22" s="220" t="s">
        <v>205</v>
      </c>
      <c r="C22" s="210"/>
      <c r="D22" s="211"/>
      <c r="E22" s="211"/>
      <c r="F22" s="212"/>
    </row>
    <row r="23" spans="1:6" ht="15" x14ac:dyDescent="0.25">
      <c r="A23" s="208"/>
      <c r="B23" s="220" t="s">
        <v>195</v>
      </c>
      <c r="C23" s="210"/>
      <c r="D23" s="211">
        <v>300</v>
      </c>
      <c r="E23" s="211">
        <v>300</v>
      </c>
      <c r="F23" s="212"/>
    </row>
    <row r="24" spans="1:6" x14ac:dyDescent="0.2">
      <c r="A24" s="213"/>
      <c r="B24" s="218" t="s">
        <v>206</v>
      </c>
      <c r="C24" s="210"/>
      <c r="D24" s="211">
        <v>300</v>
      </c>
      <c r="E24" s="211">
        <v>300</v>
      </c>
      <c r="F24" s="212"/>
    </row>
    <row r="25" spans="1:6" ht="15" x14ac:dyDescent="0.25">
      <c r="A25" s="213"/>
      <c r="B25" s="226" t="s">
        <v>60</v>
      </c>
      <c r="C25" s="227">
        <f>C7+C11+C15+C19</f>
        <v>0</v>
      </c>
      <c r="D25" s="219">
        <v>482979</v>
      </c>
      <c r="E25" s="219">
        <v>483564.96</v>
      </c>
      <c r="F25" s="228">
        <f>E25/D25*100</f>
        <v>100.12132204505787</v>
      </c>
    </row>
    <row r="26" spans="1:6" ht="15" x14ac:dyDescent="0.25">
      <c r="A26" s="213"/>
      <c r="B26" s="226" t="s">
        <v>22</v>
      </c>
      <c r="C26" s="227">
        <f>C8+C12+C16+C20</f>
        <v>0</v>
      </c>
      <c r="D26" s="219">
        <v>509579</v>
      </c>
      <c r="E26" s="219">
        <v>460280.62</v>
      </c>
      <c r="F26" s="229">
        <f>E26/D26*100</f>
        <v>90.325664911623122</v>
      </c>
    </row>
    <row r="27" spans="1:6" ht="30.75" thickBot="1" x14ac:dyDescent="0.3">
      <c r="A27" s="230"/>
      <c r="B27" s="231" t="s">
        <v>200</v>
      </c>
      <c r="C27" s="232">
        <f>C17</f>
        <v>0</v>
      </c>
      <c r="D27" s="233">
        <f>D17</f>
        <v>13300</v>
      </c>
      <c r="E27" s="234">
        <v>12029.66</v>
      </c>
      <c r="F27" s="246">
        <f>E27/D27*100</f>
        <v>90.448571428571427</v>
      </c>
    </row>
    <row r="43" ht="16.5" customHeight="1" x14ac:dyDescent="0.2"/>
    <row r="44" ht="16.5" customHeight="1" x14ac:dyDescent="0.2"/>
    <row r="45" ht="16.5" customHeight="1" x14ac:dyDescent="0.2"/>
    <row r="46" ht="16.5" customHeight="1" x14ac:dyDescent="0.2"/>
    <row r="47" ht="16.5" customHeight="1" x14ac:dyDescent="0.2"/>
    <row r="53" spans="1:13" s="261" customFormat="1" ht="31.5" customHeight="1" x14ac:dyDescent="0.25">
      <c r="B53" s="641"/>
      <c r="C53" s="641"/>
      <c r="D53" s="641"/>
      <c r="E53" s="641"/>
    </row>
    <row r="54" spans="1:13" s="261" customFormat="1" ht="31.5" customHeight="1" x14ac:dyDescent="0.3">
      <c r="B54" s="642"/>
      <c r="C54" s="643"/>
      <c r="D54" s="643"/>
      <c r="E54" s="643"/>
    </row>
    <row r="55" spans="1:13" s="261" customFormat="1" x14ac:dyDescent="0.2">
      <c r="C55" s="238"/>
      <c r="D55" s="262"/>
      <c r="E55" s="262"/>
    </row>
    <row r="56" spans="1:13" s="261" customFormat="1" ht="15" x14ac:dyDescent="0.25">
      <c r="B56" s="644"/>
      <c r="C56" s="644"/>
      <c r="D56" s="644"/>
      <c r="E56" s="644"/>
    </row>
    <row r="57" spans="1:13" s="261" customFormat="1" x14ac:dyDescent="0.2">
      <c r="C57" s="238"/>
      <c r="D57" s="262"/>
      <c r="E57" s="262"/>
    </row>
    <row r="58" spans="1:13" s="261" customFormat="1" ht="15" x14ac:dyDescent="0.25">
      <c r="A58" s="263"/>
      <c r="B58" s="264"/>
      <c r="C58" s="238"/>
      <c r="D58" s="262"/>
      <c r="E58" s="262"/>
      <c r="G58" s="265"/>
    </row>
    <row r="59" spans="1:13" s="261" customFormat="1" ht="15" x14ac:dyDescent="0.25">
      <c r="A59" s="266"/>
      <c r="B59" s="267"/>
      <c r="C59" s="238"/>
      <c r="D59" s="262"/>
      <c r="E59" s="262"/>
    </row>
    <row r="60" spans="1:13" s="261" customFormat="1" ht="15" x14ac:dyDescent="0.25">
      <c r="A60" s="268"/>
      <c r="B60" s="269"/>
      <c r="C60" s="270"/>
      <c r="D60" s="271"/>
      <c r="E60" s="271"/>
      <c r="F60" s="272"/>
    </row>
    <row r="61" spans="1:13" s="261" customFormat="1" ht="15" x14ac:dyDescent="0.25">
      <c r="A61" s="268"/>
      <c r="B61" s="269"/>
      <c r="C61" s="270"/>
      <c r="D61" s="270"/>
      <c r="E61" s="270"/>
      <c r="F61" s="273"/>
    </row>
    <row r="62" spans="1:13" s="261" customFormat="1" ht="15" x14ac:dyDescent="0.25">
      <c r="A62" s="274"/>
      <c r="B62" s="237"/>
      <c r="C62" s="275"/>
      <c r="D62" s="239"/>
      <c r="E62" s="239"/>
      <c r="F62" s="276"/>
    </row>
    <row r="63" spans="1:13" s="261" customFormat="1" ht="15" x14ac:dyDescent="0.25">
      <c r="A63" s="277"/>
      <c r="B63" s="278"/>
      <c r="C63" s="279"/>
      <c r="D63" s="280"/>
      <c r="E63" s="280"/>
      <c r="F63" s="276"/>
    </row>
    <row r="64" spans="1:13" s="261" customFormat="1" ht="15" x14ac:dyDescent="0.25">
      <c r="A64" s="277"/>
      <c r="B64" s="278"/>
      <c r="C64" s="279"/>
      <c r="D64" s="281"/>
      <c r="E64" s="280"/>
      <c r="F64" s="276"/>
      <c r="M64" s="262"/>
    </row>
    <row r="65" spans="1:13" s="261" customFormat="1" ht="32.25" customHeight="1" x14ac:dyDescent="0.25">
      <c r="A65" s="632"/>
      <c r="B65" s="639"/>
      <c r="C65" s="279"/>
      <c r="D65" s="239"/>
      <c r="E65" s="239"/>
      <c r="F65" s="276"/>
    </row>
    <row r="66" spans="1:13" s="261" customFormat="1" x14ac:dyDescent="0.2">
      <c r="C66" s="238"/>
      <c r="D66" s="262"/>
      <c r="E66" s="262"/>
    </row>
    <row r="67" spans="1:13" s="261" customFormat="1" ht="15" x14ac:dyDescent="0.25">
      <c r="A67" s="635"/>
      <c r="B67" s="635"/>
      <c r="C67" s="238"/>
      <c r="D67" s="262"/>
      <c r="E67" s="262"/>
    </row>
    <row r="68" spans="1:13" s="261" customFormat="1" x14ac:dyDescent="0.2">
      <c r="C68" s="238"/>
      <c r="D68" s="262"/>
      <c r="E68" s="262"/>
    </row>
    <row r="69" spans="1:13" s="261" customFormat="1" ht="15" x14ac:dyDescent="0.25">
      <c r="A69" s="268"/>
      <c r="B69" s="269"/>
      <c r="C69" s="270"/>
      <c r="D69" s="271"/>
      <c r="E69" s="271"/>
      <c r="F69" s="272"/>
    </row>
    <row r="70" spans="1:13" s="261" customFormat="1" ht="15" x14ac:dyDescent="0.25">
      <c r="A70" s="268"/>
      <c r="B70" s="269"/>
      <c r="C70" s="270"/>
      <c r="D70" s="270"/>
      <c r="E70" s="282"/>
      <c r="F70" s="273"/>
      <c r="M70" s="262"/>
    </row>
    <row r="71" spans="1:13" s="261" customFormat="1" ht="15" x14ac:dyDescent="0.25">
      <c r="A71" s="283"/>
      <c r="B71" s="237"/>
      <c r="C71" s="284"/>
      <c r="D71" s="239"/>
      <c r="E71" s="239"/>
      <c r="F71" s="276"/>
    </row>
    <row r="72" spans="1:13" s="261" customFormat="1" ht="15" x14ac:dyDescent="0.25">
      <c r="A72" s="266"/>
      <c r="B72" s="237"/>
      <c r="C72" s="284"/>
      <c r="D72" s="281"/>
      <c r="E72" s="285"/>
      <c r="F72" s="286"/>
    </row>
    <row r="73" spans="1:13" s="261" customFormat="1" ht="15" x14ac:dyDescent="0.25">
      <c r="A73" s="636"/>
      <c r="B73" s="636"/>
      <c r="C73" s="284"/>
      <c r="D73" s="239"/>
      <c r="E73" s="239"/>
      <c r="F73" s="276"/>
    </row>
    <row r="74" spans="1:13" s="261" customFormat="1" ht="15" x14ac:dyDescent="0.25">
      <c r="A74" s="287"/>
      <c r="B74" s="287"/>
      <c r="C74" s="238"/>
      <c r="D74" s="262"/>
      <c r="E74" s="262"/>
    </row>
    <row r="75" spans="1:13" s="261" customFormat="1" ht="15" x14ac:dyDescent="0.25">
      <c r="A75" s="287"/>
      <c r="B75" s="287"/>
      <c r="C75" s="238"/>
      <c r="D75" s="262"/>
      <c r="E75" s="262"/>
    </row>
    <row r="76" spans="1:13" s="261" customFormat="1" ht="15" x14ac:dyDescent="0.25">
      <c r="A76" s="287"/>
      <c r="B76" s="287"/>
      <c r="C76" s="238"/>
      <c r="D76" s="262"/>
      <c r="E76" s="262"/>
    </row>
    <row r="77" spans="1:13" s="261" customFormat="1" ht="15" x14ac:dyDescent="0.25">
      <c r="A77" s="287"/>
      <c r="B77" s="287"/>
      <c r="C77" s="238"/>
      <c r="D77" s="262"/>
      <c r="E77" s="262"/>
    </row>
    <row r="78" spans="1:13" s="261" customFormat="1" ht="15" x14ac:dyDescent="0.25">
      <c r="A78" s="287"/>
      <c r="B78" s="287"/>
      <c r="C78" s="238"/>
      <c r="D78" s="262"/>
      <c r="E78" s="262"/>
    </row>
    <row r="79" spans="1:13" s="261" customFormat="1" ht="15" x14ac:dyDescent="0.25">
      <c r="A79" s="287"/>
      <c r="B79" s="287"/>
      <c r="C79" s="238"/>
      <c r="D79" s="262"/>
      <c r="E79" s="262"/>
    </row>
    <row r="80" spans="1:13" s="261" customFormat="1" ht="15" x14ac:dyDescent="0.25">
      <c r="A80" s="287"/>
      <c r="B80" s="287"/>
      <c r="C80" s="238"/>
      <c r="D80" s="262"/>
      <c r="E80" s="262"/>
    </row>
    <row r="81" spans="1:6" s="261" customFormat="1" ht="15" x14ac:dyDescent="0.25">
      <c r="A81" s="287"/>
      <c r="B81" s="287"/>
      <c r="C81" s="238"/>
      <c r="D81" s="262"/>
      <c r="E81" s="262"/>
    </row>
    <row r="82" spans="1:6" s="261" customFormat="1" ht="15" x14ac:dyDescent="0.25">
      <c r="A82" s="287"/>
      <c r="B82" s="287"/>
      <c r="C82" s="238"/>
      <c r="D82" s="262"/>
      <c r="E82" s="262"/>
    </row>
    <row r="83" spans="1:6" s="261" customFormat="1" ht="15" x14ac:dyDescent="0.25">
      <c r="A83" s="287"/>
      <c r="B83" s="287"/>
      <c r="C83" s="238"/>
      <c r="D83" s="262"/>
      <c r="E83" s="262"/>
    </row>
    <row r="84" spans="1:6" s="261" customFormat="1" ht="15" x14ac:dyDescent="0.25">
      <c r="A84" s="287"/>
      <c r="B84" s="287"/>
      <c r="C84" s="238"/>
      <c r="D84" s="262"/>
      <c r="E84" s="262"/>
    </row>
    <row r="85" spans="1:6" s="261" customFormat="1" ht="15" x14ac:dyDescent="0.25">
      <c r="A85" s="288"/>
      <c r="B85" s="288"/>
      <c r="C85" s="289"/>
      <c r="D85" s="262"/>
      <c r="E85" s="262"/>
    </row>
    <row r="86" spans="1:6" s="261" customFormat="1" x14ac:dyDescent="0.2">
      <c r="C86" s="238"/>
      <c r="D86" s="262"/>
      <c r="E86" s="262"/>
    </row>
    <row r="87" spans="1:6" s="261" customFormat="1" ht="15" x14ac:dyDescent="0.25">
      <c r="A87" s="268"/>
      <c r="B87" s="269"/>
      <c r="C87" s="270"/>
      <c r="D87" s="271"/>
      <c r="E87" s="271"/>
      <c r="F87" s="272"/>
    </row>
    <row r="88" spans="1:6" s="261" customFormat="1" ht="15" x14ac:dyDescent="0.2">
      <c r="A88" s="290"/>
      <c r="B88" s="290"/>
      <c r="C88" s="291"/>
      <c r="D88" s="291"/>
      <c r="E88" s="292"/>
      <c r="F88" s="273"/>
    </row>
    <row r="89" spans="1:6" s="261" customFormat="1" ht="15" x14ac:dyDescent="0.25">
      <c r="A89" s="293"/>
      <c r="B89" s="237"/>
      <c r="C89" s="291"/>
      <c r="D89" s="294"/>
      <c r="E89" s="295"/>
      <c r="F89" s="273"/>
    </row>
    <row r="90" spans="1:6" s="261" customFormat="1" ht="15" x14ac:dyDescent="0.25">
      <c r="B90" s="266"/>
      <c r="C90" s="296"/>
      <c r="D90" s="239"/>
      <c r="E90" s="262"/>
      <c r="F90" s="262"/>
    </row>
    <row r="91" spans="1:6" s="261" customFormat="1" ht="15" x14ac:dyDescent="0.25">
      <c r="B91" s="278"/>
      <c r="C91" s="279"/>
      <c r="D91" s="280"/>
      <c r="E91" s="297"/>
      <c r="F91" s="298"/>
    </row>
    <row r="92" spans="1:6" s="261" customFormat="1" ht="15" x14ac:dyDescent="0.25">
      <c r="B92" s="278"/>
      <c r="C92" s="279"/>
      <c r="D92" s="280"/>
      <c r="E92" s="299"/>
      <c r="F92" s="298"/>
    </row>
    <row r="93" spans="1:6" s="261" customFormat="1" ht="15" x14ac:dyDescent="0.25">
      <c r="A93" s="632"/>
      <c r="B93" s="632"/>
      <c r="C93" s="284"/>
      <c r="D93" s="281"/>
      <c r="E93" s="239"/>
      <c r="F93" s="262"/>
    </row>
    <row r="94" spans="1:6" s="261" customFormat="1" x14ac:dyDescent="0.2">
      <c r="C94" s="238"/>
      <c r="D94" s="262"/>
      <c r="E94" s="262"/>
    </row>
    <row r="95" spans="1:6" s="261" customFormat="1" x14ac:dyDescent="0.2">
      <c r="C95" s="238"/>
      <c r="D95" s="262"/>
      <c r="E95" s="262"/>
    </row>
    <row r="96" spans="1:6" s="261" customFormat="1" ht="15" x14ac:dyDescent="0.25">
      <c r="A96" s="263"/>
      <c r="B96" s="263"/>
      <c r="C96" s="238"/>
      <c r="D96" s="262"/>
      <c r="E96" s="262"/>
    </row>
    <row r="97" spans="1:7" s="261" customFormat="1" x14ac:dyDescent="0.2">
      <c r="C97" s="238"/>
      <c r="D97" s="262"/>
      <c r="E97" s="262"/>
    </row>
    <row r="98" spans="1:7" s="261" customFormat="1" ht="15" x14ac:dyDescent="0.25">
      <c r="A98" s="268"/>
      <c r="B98" s="269"/>
      <c r="C98" s="270"/>
      <c r="D98" s="271"/>
      <c r="E98" s="271"/>
      <c r="F98" s="272"/>
    </row>
    <row r="99" spans="1:7" s="261" customFormat="1" ht="15" x14ac:dyDescent="0.25">
      <c r="A99" s="268"/>
      <c r="B99" s="269"/>
      <c r="C99" s="270"/>
      <c r="D99" s="270"/>
      <c r="E99" s="270"/>
      <c r="F99" s="273"/>
      <c r="G99" s="267"/>
    </row>
    <row r="100" spans="1:7" s="261" customFormat="1" ht="15" x14ac:dyDescent="0.25">
      <c r="A100" s="274"/>
      <c r="B100" s="237"/>
      <c r="C100" s="296"/>
      <c r="D100" s="281"/>
      <c r="E100" s="239"/>
      <c r="F100" s="276"/>
    </row>
    <row r="101" spans="1:7" s="261" customFormat="1" ht="15" x14ac:dyDescent="0.25">
      <c r="A101" s="300"/>
      <c r="B101" s="237"/>
      <c r="C101" s="284"/>
      <c r="D101" s="239"/>
      <c r="E101" s="239"/>
      <c r="F101" s="283"/>
    </row>
    <row r="102" spans="1:7" s="261" customFormat="1" ht="15" x14ac:dyDescent="0.25">
      <c r="A102" s="300"/>
      <c r="B102" s="237"/>
      <c r="C102" s="284"/>
      <c r="D102" s="239"/>
      <c r="E102" s="239"/>
      <c r="F102" s="283"/>
    </row>
    <row r="103" spans="1:7" s="261" customFormat="1" ht="15" x14ac:dyDescent="0.25">
      <c r="A103" s="300"/>
      <c r="B103" s="237"/>
      <c r="C103" s="284"/>
      <c r="D103" s="281"/>
      <c r="E103" s="239"/>
      <c r="F103" s="276"/>
    </row>
    <row r="104" spans="1:7" s="261" customFormat="1" ht="15" x14ac:dyDescent="0.25">
      <c r="A104" s="277"/>
      <c r="B104" s="278"/>
      <c r="C104" s="279"/>
      <c r="D104" s="281"/>
      <c r="E104" s="280"/>
      <c r="F104" s="276"/>
    </row>
    <row r="105" spans="1:7" s="261" customFormat="1" ht="15" x14ac:dyDescent="0.25">
      <c r="A105" s="636"/>
      <c r="B105" s="636"/>
      <c r="C105" s="284"/>
      <c r="D105" s="281"/>
      <c r="E105" s="239"/>
      <c r="F105" s="239"/>
    </row>
    <row r="106" spans="1:7" s="261" customFormat="1" x14ac:dyDescent="0.2">
      <c r="C106" s="238"/>
      <c r="D106" s="262"/>
      <c r="E106" s="262"/>
    </row>
    <row r="107" spans="1:7" s="261" customFormat="1" ht="15" x14ac:dyDescent="0.25">
      <c r="A107" s="263"/>
      <c r="B107" s="263"/>
      <c r="C107" s="289"/>
      <c r="D107" s="301"/>
      <c r="E107" s="262"/>
    </row>
    <row r="108" spans="1:7" s="261" customFormat="1" x14ac:dyDescent="0.2">
      <c r="C108" s="238"/>
      <c r="D108" s="262"/>
      <c r="E108" s="262"/>
    </row>
    <row r="109" spans="1:7" s="261" customFormat="1" ht="15" x14ac:dyDescent="0.25">
      <c r="A109" s="268"/>
      <c r="B109" s="269"/>
      <c r="C109" s="270"/>
      <c r="D109" s="271"/>
      <c r="E109" s="271"/>
      <c r="F109" s="272"/>
    </row>
    <row r="110" spans="1:7" s="261" customFormat="1" ht="15" x14ac:dyDescent="0.2">
      <c r="B110" s="269"/>
      <c r="C110" s="270"/>
      <c r="D110" s="270"/>
      <c r="E110" s="270"/>
      <c r="F110" s="273"/>
    </row>
    <row r="111" spans="1:7" s="261" customFormat="1" ht="15" x14ac:dyDescent="0.25">
      <c r="A111" s="266"/>
      <c r="B111" s="266"/>
      <c r="C111" s="284"/>
      <c r="D111" s="302"/>
      <c r="E111" s="262"/>
    </row>
    <row r="112" spans="1:7" s="261" customFormat="1" ht="15" x14ac:dyDescent="0.25">
      <c r="A112" s="267"/>
      <c r="B112" s="267"/>
      <c r="C112" s="279"/>
      <c r="D112" s="302"/>
      <c r="E112" s="262"/>
    </row>
    <row r="113" spans="1:6" s="261" customFormat="1" ht="15" x14ac:dyDescent="0.25">
      <c r="A113" s="632"/>
      <c r="B113" s="632"/>
      <c r="C113" s="284"/>
      <c r="D113" s="302"/>
      <c r="E113" s="262"/>
    </row>
    <row r="114" spans="1:6" s="261" customFormat="1" x14ac:dyDescent="0.2">
      <c r="C114" s="238"/>
      <c r="D114" s="262"/>
      <c r="E114" s="262"/>
    </row>
    <row r="115" spans="1:6" s="261" customFormat="1" x14ac:dyDescent="0.2">
      <c r="C115" s="238"/>
      <c r="D115" s="262"/>
      <c r="E115" s="262"/>
    </row>
    <row r="116" spans="1:6" s="261" customFormat="1" x14ac:dyDescent="0.2">
      <c r="C116" s="238"/>
      <c r="D116" s="262"/>
      <c r="E116" s="262"/>
    </row>
    <row r="117" spans="1:6" s="261" customFormat="1" ht="12.75" customHeight="1" x14ac:dyDescent="0.2">
      <c r="C117" s="238"/>
      <c r="D117" s="262"/>
      <c r="E117" s="262"/>
    </row>
    <row r="118" spans="1:6" s="261" customFormat="1" ht="21" x14ac:dyDescent="0.35">
      <c r="B118" s="637"/>
      <c r="C118" s="637"/>
      <c r="D118" s="637"/>
      <c r="E118" s="637"/>
    </row>
    <row r="119" spans="1:6" s="261" customFormat="1" x14ac:dyDescent="0.2">
      <c r="C119" s="238"/>
      <c r="D119" s="262"/>
      <c r="E119" s="262"/>
    </row>
    <row r="120" spans="1:6" s="261" customFormat="1" ht="39.75" customHeight="1" x14ac:dyDescent="0.35">
      <c r="A120" s="633"/>
      <c r="B120" s="633"/>
      <c r="C120" s="238"/>
      <c r="D120" s="262"/>
      <c r="E120" s="262"/>
    </row>
    <row r="121" spans="1:6" s="261" customFormat="1" ht="21" x14ac:dyDescent="0.35">
      <c r="A121" s="303"/>
      <c r="B121" s="303"/>
      <c r="C121" s="238"/>
      <c r="D121" s="262"/>
      <c r="E121" s="262"/>
    </row>
    <row r="122" spans="1:6" s="261" customFormat="1" ht="15" x14ac:dyDescent="0.25">
      <c r="A122" s="304"/>
      <c r="B122" s="304"/>
      <c r="C122" s="238"/>
      <c r="D122" s="262"/>
      <c r="E122" s="262"/>
    </row>
    <row r="123" spans="1:6" s="261" customFormat="1" x14ac:dyDescent="0.2">
      <c r="C123" s="238"/>
      <c r="D123" s="262"/>
      <c r="E123" s="262"/>
    </row>
    <row r="124" spans="1:6" s="261" customFormat="1" ht="75" customHeight="1" x14ac:dyDescent="0.25">
      <c r="A124" s="305"/>
      <c r="B124" s="306"/>
      <c r="C124" s="307"/>
      <c r="D124" s="308"/>
      <c r="E124" s="309"/>
      <c r="F124" s="307"/>
    </row>
    <row r="125" spans="1:6" s="261" customFormat="1" ht="15" x14ac:dyDescent="0.25">
      <c r="B125" s="274"/>
      <c r="C125" s="274"/>
      <c r="D125" s="310"/>
      <c r="E125" s="311"/>
      <c r="F125" s="307"/>
    </row>
    <row r="126" spans="1:6" s="261" customFormat="1" ht="15" x14ac:dyDescent="0.25">
      <c r="A126" s="312"/>
      <c r="B126" s="237"/>
      <c r="C126" s="284"/>
      <c r="D126" s="281"/>
      <c r="E126" s="281"/>
      <c r="F126" s="281"/>
    </row>
    <row r="127" spans="1:6" s="261" customFormat="1" ht="15" x14ac:dyDescent="0.25">
      <c r="A127" s="313"/>
      <c r="B127" s="237"/>
      <c r="C127" s="284"/>
      <c r="D127" s="281"/>
      <c r="E127" s="281"/>
      <c r="F127" s="281"/>
    </row>
    <row r="128" spans="1:6" s="261" customFormat="1" ht="15" x14ac:dyDescent="0.25">
      <c r="A128" s="313"/>
      <c r="B128" s="278"/>
      <c r="C128" s="279"/>
      <c r="D128" s="280"/>
      <c r="E128" s="280"/>
      <c r="F128" s="266"/>
    </row>
    <row r="129" spans="1:6" s="261" customFormat="1" ht="15" x14ac:dyDescent="0.25">
      <c r="A129" s="312"/>
      <c r="B129" s="237"/>
      <c r="C129" s="284"/>
      <c r="D129" s="281"/>
      <c r="E129" s="281"/>
      <c r="F129" s="314"/>
    </row>
    <row r="130" spans="1:6" s="261" customFormat="1" ht="15" x14ac:dyDescent="0.25">
      <c r="A130" s="313"/>
      <c r="B130" s="278"/>
      <c r="C130" s="279"/>
      <c r="D130" s="280"/>
      <c r="E130" s="280"/>
      <c r="F130" s="266"/>
    </row>
    <row r="131" spans="1:6" s="261" customFormat="1" ht="15" x14ac:dyDescent="0.25">
      <c r="A131" s="312"/>
      <c r="B131" s="237"/>
      <c r="C131" s="284"/>
      <c r="D131" s="281"/>
      <c r="E131" s="239"/>
      <c r="F131" s="314"/>
    </row>
    <row r="132" spans="1:6" s="261" customFormat="1" ht="15" x14ac:dyDescent="0.25">
      <c r="A132" s="313"/>
      <c r="B132" s="278"/>
      <c r="C132" s="279"/>
      <c r="D132" s="280"/>
      <c r="E132" s="262"/>
      <c r="F132" s="266"/>
    </row>
    <row r="133" spans="1:6" s="261" customFormat="1" ht="15" x14ac:dyDescent="0.25">
      <c r="A133" s="312"/>
      <c r="B133" s="237"/>
      <c r="C133" s="284"/>
      <c r="D133" s="281"/>
      <c r="E133" s="239"/>
      <c r="F133" s="281"/>
    </row>
    <row r="134" spans="1:6" s="261" customFormat="1" ht="15" x14ac:dyDescent="0.25">
      <c r="A134" s="312"/>
      <c r="B134" s="237"/>
      <c r="C134" s="284"/>
      <c r="D134" s="281"/>
      <c r="E134" s="281"/>
      <c r="F134" s="281"/>
    </row>
    <row r="135" spans="1:6" s="261" customFormat="1" ht="15" x14ac:dyDescent="0.25">
      <c r="A135" s="313"/>
      <c r="B135" s="278"/>
      <c r="C135" s="279"/>
      <c r="D135" s="280"/>
      <c r="E135" s="280"/>
      <c r="F135" s="266"/>
    </row>
    <row r="136" spans="1:6" s="261" customFormat="1" ht="15" x14ac:dyDescent="0.25">
      <c r="A136" s="313"/>
      <c r="B136" s="278"/>
      <c r="C136" s="279"/>
      <c r="D136" s="280"/>
      <c r="E136" s="280"/>
      <c r="F136" s="266"/>
    </row>
    <row r="137" spans="1:6" s="261" customFormat="1" ht="15" x14ac:dyDescent="0.25">
      <c r="A137" s="313"/>
      <c r="B137" s="278"/>
      <c r="C137" s="279"/>
      <c r="D137" s="280"/>
      <c r="E137" s="280"/>
      <c r="F137" s="266"/>
    </row>
    <row r="138" spans="1:6" s="261" customFormat="1" ht="15" x14ac:dyDescent="0.25">
      <c r="A138" s="313"/>
      <c r="B138" s="278"/>
      <c r="C138" s="279"/>
      <c r="D138" s="280"/>
      <c r="E138" s="280"/>
      <c r="F138" s="266"/>
    </row>
    <row r="139" spans="1:6" s="261" customFormat="1" ht="15" x14ac:dyDescent="0.25">
      <c r="A139" s="312"/>
      <c r="B139" s="237"/>
      <c r="C139" s="284"/>
      <c r="D139" s="281"/>
      <c r="E139" s="239"/>
      <c r="F139" s="281"/>
    </row>
    <row r="140" spans="1:6" s="261" customFormat="1" ht="15" x14ac:dyDescent="0.25">
      <c r="A140" s="313"/>
      <c r="B140" s="278"/>
      <c r="C140" s="279"/>
      <c r="D140" s="280"/>
      <c r="E140" s="262"/>
      <c r="F140" s="266"/>
    </row>
    <row r="141" spans="1:6" s="261" customFormat="1" ht="15" x14ac:dyDescent="0.25">
      <c r="A141" s="313"/>
      <c r="B141" s="278"/>
      <c r="C141" s="279"/>
      <c r="D141" s="280"/>
      <c r="E141" s="262"/>
      <c r="F141" s="266"/>
    </row>
    <row r="142" spans="1:6" s="261" customFormat="1" ht="15" x14ac:dyDescent="0.25">
      <c r="A142" s="313"/>
      <c r="B142" s="278"/>
      <c r="C142" s="279"/>
      <c r="D142" s="280"/>
      <c r="E142" s="262"/>
      <c r="F142" s="266"/>
    </row>
    <row r="143" spans="1:6" s="261" customFormat="1" ht="15" x14ac:dyDescent="0.25">
      <c r="A143" s="313"/>
      <c r="B143" s="278"/>
      <c r="C143" s="279"/>
      <c r="D143" s="280"/>
      <c r="E143" s="262"/>
      <c r="F143" s="266"/>
    </row>
    <row r="144" spans="1:6" s="261" customFormat="1" ht="15" x14ac:dyDescent="0.25">
      <c r="A144" s="313"/>
      <c r="B144" s="278"/>
      <c r="C144" s="279"/>
      <c r="D144" s="280"/>
      <c r="E144" s="262"/>
      <c r="F144" s="266"/>
    </row>
    <row r="145" spans="1:6" s="261" customFormat="1" ht="15" x14ac:dyDescent="0.25">
      <c r="A145" s="313"/>
      <c r="B145" s="278"/>
      <c r="C145" s="279"/>
      <c r="D145" s="280"/>
      <c r="E145" s="262"/>
      <c r="F145" s="266"/>
    </row>
    <row r="146" spans="1:6" s="261" customFormat="1" ht="12" customHeight="1" x14ac:dyDescent="0.25">
      <c r="A146" s="312"/>
      <c r="B146" s="237"/>
      <c r="C146" s="296"/>
      <c r="D146" s="239"/>
      <c r="E146" s="239"/>
      <c r="F146" s="314"/>
    </row>
    <row r="147" spans="1:6" s="261" customFormat="1" ht="15" x14ac:dyDescent="0.25">
      <c r="A147" s="313"/>
      <c r="B147" s="278"/>
      <c r="C147" s="279"/>
      <c r="D147" s="280"/>
      <c r="E147" s="262"/>
      <c r="F147" s="266"/>
    </row>
    <row r="148" spans="1:6" s="261" customFormat="1" ht="15" x14ac:dyDescent="0.25">
      <c r="A148" s="313"/>
      <c r="B148" s="278"/>
      <c r="C148" s="279"/>
      <c r="D148" s="280"/>
      <c r="E148" s="262"/>
      <c r="F148" s="266"/>
    </row>
    <row r="149" spans="1:6" s="261" customFormat="1" ht="15" x14ac:dyDescent="0.25">
      <c r="A149" s="313"/>
      <c r="B149" s="278"/>
      <c r="C149" s="279"/>
      <c r="D149" s="280"/>
      <c r="E149" s="262"/>
      <c r="F149" s="266"/>
    </row>
    <row r="150" spans="1:6" s="261" customFormat="1" ht="15" x14ac:dyDescent="0.25">
      <c r="A150" s="313"/>
      <c r="B150" s="278"/>
      <c r="C150" s="279"/>
      <c r="D150" s="280"/>
      <c r="E150" s="262"/>
      <c r="F150" s="266"/>
    </row>
    <row r="151" spans="1:6" s="261" customFormat="1" ht="15" x14ac:dyDescent="0.25">
      <c r="A151" s="313"/>
      <c r="B151" s="278"/>
      <c r="C151" s="279"/>
      <c r="D151" s="280"/>
      <c r="E151" s="262"/>
      <c r="F151" s="266"/>
    </row>
    <row r="152" spans="1:6" s="261" customFormat="1" ht="15" x14ac:dyDescent="0.25">
      <c r="A152" s="313"/>
      <c r="B152" s="278"/>
      <c r="C152" s="279"/>
      <c r="D152" s="280"/>
      <c r="E152" s="262"/>
      <c r="F152" s="266"/>
    </row>
    <row r="153" spans="1:6" s="261" customFormat="1" ht="15" x14ac:dyDescent="0.25">
      <c r="A153" s="313"/>
      <c r="B153" s="278"/>
      <c r="C153" s="279"/>
      <c r="D153" s="280"/>
      <c r="E153" s="262"/>
      <c r="F153" s="266"/>
    </row>
    <row r="154" spans="1:6" s="261" customFormat="1" ht="15" x14ac:dyDescent="0.25">
      <c r="A154" s="313"/>
      <c r="B154" s="278"/>
      <c r="C154" s="279"/>
      <c r="D154" s="280"/>
      <c r="E154" s="262"/>
      <c r="F154" s="266"/>
    </row>
    <row r="155" spans="1:6" s="261" customFormat="1" ht="15" x14ac:dyDescent="0.25">
      <c r="A155" s="313"/>
      <c r="B155" s="278"/>
      <c r="C155" s="279"/>
      <c r="D155" s="280"/>
      <c r="E155" s="262"/>
      <c r="F155" s="266"/>
    </row>
    <row r="156" spans="1:6" s="261" customFormat="1" ht="15" x14ac:dyDescent="0.25">
      <c r="A156" s="312"/>
      <c r="B156" s="237"/>
      <c r="C156" s="284"/>
      <c r="D156" s="281"/>
      <c r="E156" s="239"/>
      <c r="F156" s="314"/>
    </row>
    <row r="157" spans="1:6" s="261" customFormat="1" ht="15" x14ac:dyDescent="0.25">
      <c r="A157" s="313"/>
      <c r="B157" s="278"/>
      <c r="C157" s="279"/>
      <c r="D157" s="280"/>
      <c r="E157" s="262"/>
      <c r="F157" s="266"/>
    </row>
    <row r="158" spans="1:6" s="261" customFormat="1" ht="15" x14ac:dyDescent="0.25">
      <c r="A158" s="312"/>
      <c r="B158" s="237"/>
      <c r="C158" s="284"/>
      <c r="D158" s="281"/>
      <c r="E158" s="281"/>
      <c r="F158" s="281"/>
    </row>
    <row r="159" spans="1:6" s="261" customFormat="1" ht="15" x14ac:dyDescent="0.25">
      <c r="A159" s="313"/>
      <c r="B159" s="278"/>
      <c r="C159" s="279"/>
      <c r="D159" s="280"/>
      <c r="E159" s="285"/>
      <c r="F159" s="266"/>
    </row>
    <row r="160" spans="1:6" s="261" customFormat="1" ht="15" x14ac:dyDescent="0.25">
      <c r="A160" s="313"/>
      <c r="B160" s="278"/>
      <c r="C160" s="279"/>
      <c r="D160" s="280"/>
      <c r="E160" s="262"/>
      <c r="F160" s="266"/>
    </row>
    <row r="161" spans="1:13" s="261" customFormat="1" ht="15" x14ac:dyDescent="0.25">
      <c r="A161" s="313"/>
      <c r="B161" s="278"/>
      <c r="C161" s="279"/>
      <c r="D161" s="280"/>
      <c r="E161" s="262"/>
      <c r="F161" s="266"/>
    </row>
    <row r="162" spans="1:13" s="261" customFormat="1" ht="15" x14ac:dyDescent="0.25">
      <c r="A162" s="313"/>
      <c r="B162" s="278"/>
      <c r="C162" s="279"/>
      <c r="D162" s="280"/>
      <c r="E162" s="262"/>
      <c r="F162" s="266"/>
    </row>
    <row r="163" spans="1:13" s="261" customFormat="1" ht="15" x14ac:dyDescent="0.25">
      <c r="A163" s="313"/>
      <c r="B163" s="278"/>
      <c r="C163" s="279"/>
      <c r="D163" s="280"/>
      <c r="E163" s="262"/>
      <c r="F163" s="266"/>
    </row>
    <row r="164" spans="1:13" s="261" customFormat="1" ht="15" x14ac:dyDescent="0.25">
      <c r="A164" s="312"/>
      <c r="B164" s="237"/>
      <c r="C164" s="284"/>
      <c r="D164" s="281"/>
      <c r="E164" s="239"/>
      <c r="F164" s="281"/>
    </row>
    <row r="165" spans="1:13" s="261" customFormat="1" ht="15" x14ac:dyDescent="0.25">
      <c r="A165" s="312"/>
      <c r="B165" s="237"/>
      <c r="C165" s="284"/>
      <c r="D165" s="281"/>
      <c r="E165" s="239"/>
      <c r="F165" s="281"/>
    </row>
    <row r="166" spans="1:13" s="261" customFormat="1" ht="15" x14ac:dyDescent="0.25">
      <c r="A166" s="313"/>
      <c r="B166" s="278"/>
      <c r="C166" s="279"/>
      <c r="D166" s="280"/>
      <c r="E166" s="262"/>
      <c r="F166" s="266"/>
    </row>
    <row r="167" spans="1:13" s="261" customFormat="1" ht="15" x14ac:dyDescent="0.25">
      <c r="A167" s="313"/>
      <c r="B167" s="278"/>
      <c r="C167" s="279"/>
      <c r="D167" s="280"/>
      <c r="E167" s="262"/>
      <c r="F167" s="266"/>
    </row>
    <row r="168" spans="1:13" s="261" customFormat="1" ht="15" x14ac:dyDescent="0.25">
      <c r="A168" s="312"/>
      <c r="B168" s="237"/>
      <c r="C168" s="284"/>
      <c r="D168" s="281"/>
      <c r="E168" s="239"/>
      <c r="F168" s="266"/>
    </row>
    <row r="169" spans="1:13" s="261" customFormat="1" ht="15" x14ac:dyDescent="0.25">
      <c r="A169" s="312"/>
      <c r="B169" s="237"/>
      <c r="C169" s="279"/>
      <c r="D169" s="280"/>
      <c r="E169" s="262"/>
      <c r="F169" s="266"/>
    </row>
    <row r="170" spans="1:13" s="261" customFormat="1" ht="15" x14ac:dyDescent="0.25">
      <c r="A170" s="313"/>
      <c r="B170" s="278"/>
      <c r="C170" s="279"/>
      <c r="D170" s="280"/>
      <c r="E170" s="262"/>
      <c r="F170" s="266"/>
    </row>
    <row r="171" spans="1:13" s="261" customFormat="1" ht="15" x14ac:dyDescent="0.25">
      <c r="A171" s="312"/>
      <c r="B171" s="237"/>
      <c r="C171" s="284"/>
      <c r="D171" s="281"/>
      <c r="E171" s="239"/>
      <c r="F171" s="281"/>
    </row>
    <row r="172" spans="1:13" s="261" customFormat="1" ht="15" x14ac:dyDescent="0.25">
      <c r="A172" s="312"/>
      <c r="B172" s="237"/>
      <c r="C172" s="284"/>
      <c r="D172" s="281"/>
      <c r="E172" s="239"/>
      <c r="F172" s="266"/>
    </row>
    <row r="173" spans="1:13" s="261" customFormat="1" ht="15" x14ac:dyDescent="0.25">
      <c r="A173" s="313"/>
      <c r="B173" s="278"/>
      <c r="D173" s="262"/>
      <c r="E173" s="262"/>
      <c r="F173" s="266"/>
    </row>
    <row r="174" spans="1:13" s="261" customFormat="1" ht="15" x14ac:dyDescent="0.25">
      <c r="A174" s="313"/>
      <c r="B174" s="278"/>
      <c r="C174" s="238"/>
      <c r="D174" s="262"/>
      <c r="E174" s="262"/>
      <c r="F174" s="266"/>
    </row>
    <row r="175" spans="1:13" s="261" customFormat="1" ht="15" x14ac:dyDescent="0.25">
      <c r="A175" s="313"/>
      <c r="B175" s="278"/>
      <c r="D175" s="262"/>
      <c r="E175" s="285"/>
      <c r="F175" s="266"/>
    </row>
    <row r="176" spans="1:13" s="261" customFormat="1" ht="15" x14ac:dyDescent="0.25">
      <c r="A176" s="313"/>
      <c r="B176" s="278"/>
      <c r="D176" s="239"/>
      <c r="E176" s="239"/>
      <c r="F176" s="266"/>
      <c r="M176" s="262"/>
    </row>
    <row r="177" spans="1:6" s="261" customFormat="1" ht="15" x14ac:dyDescent="0.25">
      <c r="A177" s="313"/>
      <c r="B177" s="278"/>
      <c r="D177" s="239"/>
      <c r="E177" s="262"/>
      <c r="F177" s="266"/>
    </row>
    <row r="178" spans="1:6" s="261" customFormat="1" ht="15" x14ac:dyDescent="0.25">
      <c r="A178" s="638"/>
      <c r="B178" s="638"/>
      <c r="C178" s="296"/>
      <c r="D178" s="239"/>
      <c r="E178" s="239"/>
      <c r="F178" s="239"/>
    </row>
    <row r="179" spans="1:6" s="261" customFormat="1" x14ac:dyDescent="0.2">
      <c r="C179" s="238"/>
      <c r="D179" s="262"/>
      <c r="E179" s="262"/>
    </row>
    <row r="180" spans="1:6" s="261" customFormat="1" x14ac:dyDescent="0.2">
      <c r="C180" s="238"/>
      <c r="D180" s="262"/>
      <c r="E180" s="262"/>
    </row>
    <row r="181" spans="1:6" s="261" customFormat="1" x14ac:dyDescent="0.2">
      <c r="C181" s="238"/>
      <c r="D181" s="262"/>
      <c r="E181" s="262"/>
    </row>
    <row r="182" spans="1:6" s="261" customFormat="1" x14ac:dyDescent="0.2">
      <c r="C182" s="238"/>
      <c r="D182" s="262"/>
      <c r="E182" s="262"/>
    </row>
    <row r="183" spans="1:6" s="261" customFormat="1" x14ac:dyDescent="0.2">
      <c r="C183" s="238"/>
      <c r="D183" s="262"/>
      <c r="E183" s="262"/>
    </row>
    <row r="184" spans="1:6" s="261" customFormat="1" x14ac:dyDescent="0.2">
      <c r="C184" s="238"/>
      <c r="D184" s="262"/>
      <c r="E184" s="262"/>
    </row>
    <row r="185" spans="1:6" s="261" customFormat="1" x14ac:dyDescent="0.2">
      <c r="C185" s="238"/>
      <c r="D185" s="262"/>
      <c r="E185" s="262"/>
    </row>
    <row r="186" spans="1:6" s="261" customFormat="1" x14ac:dyDescent="0.2">
      <c r="C186" s="238"/>
      <c r="D186" s="262"/>
      <c r="E186" s="262"/>
    </row>
    <row r="187" spans="1:6" s="261" customFormat="1" ht="13.5" customHeight="1" x14ac:dyDescent="0.2">
      <c r="C187" s="238"/>
      <c r="D187" s="262"/>
      <c r="E187" s="262"/>
    </row>
    <row r="188" spans="1:6" s="261" customFormat="1" ht="13.5" customHeight="1" x14ac:dyDescent="0.2">
      <c r="C188" s="238"/>
      <c r="D188" s="262"/>
      <c r="E188" s="262"/>
    </row>
    <row r="189" spans="1:6" s="261" customFormat="1" ht="13.5" customHeight="1" x14ac:dyDescent="0.2">
      <c r="C189" s="238"/>
      <c r="D189" s="262"/>
      <c r="E189" s="262"/>
    </row>
    <row r="190" spans="1:6" s="261" customFormat="1" ht="13.5" customHeight="1" x14ac:dyDescent="0.2">
      <c r="C190" s="238"/>
      <c r="D190" s="262"/>
      <c r="E190" s="262"/>
    </row>
    <row r="191" spans="1:6" s="261" customFormat="1" x14ac:dyDescent="0.2">
      <c r="C191" s="238"/>
      <c r="D191" s="262"/>
      <c r="E191" s="262"/>
    </row>
    <row r="192" spans="1:6" s="261" customFormat="1" x14ac:dyDescent="0.2">
      <c r="C192" s="238"/>
      <c r="D192" s="262"/>
      <c r="E192" s="262"/>
    </row>
    <row r="193" spans="1:6" s="261" customFormat="1" x14ac:dyDescent="0.2">
      <c r="C193" s="238"/>
      <c r="D193" s="262"/>
      <c r="E193" s="262"/>
    </row>
    <row r="194" spans="1:6" s="261" customFormat="1" x14ac:dyDescent="0.2">
      <c r="C194" s="238"/>
      <c r="D194" s="262"/>
      <c r="E194" s="262"/>
    </row>
    <row r="195" spans="1:6" s="261" customFormat="1" x14ac:dyDescent="0.2">
      <c r="C195" s="238"/>
      <c r="D195" s="262"/>
      <c r="E195" s="262"/>
    </row>
    <row r="196" spans="1:6" s="261" customFormat="1" x14ac:dyDescent="0.2">
      <c r="C196" s="238"/>
      <c r="D196" s="262"/>
      <c r="E196" s="262"/>
    </row>
    <row r="197" spans="1:6" s="261" customFormat="1" x14ac:dyDescent="0.2">
      <c r="C197" s="238"/>
      <c r="D197" s="262"/>
      <c r="E197" s="262"/>
    </row>
    <row r="198" spans="1:6" s="261" customFormat="1" ht="21" customHeight="1" x14ac:dyDescent="0.35">
      <c r="A198" s="633"/>
      <c r="B198" s="633"/>
      <c r="C198" s="238"/>
      <c r="D198" s="262"/>
      <c r="E198" s="262"/>
    </row>
    <row r="199" spans="1:6" s="261" customFormat="1" ht="21" x14ac:dyDescent="0.35">
      <c r="A199" s="303"/>
      <c r="B199" s="303"/>
      <c r="C199" s="238"/>
      <c r="D199" s="262"/>
      <c r="E199" s="262"/>
    </row>
    <row r="200" spans="1:6" s="261" customFormat="1" ht="27" customHeight="1" x14ac:dyDescent="0.25">
      <c r="A200" s="634"/>
      <c r="B200" s="634"/>
      <c r="C200" s="238"/>
      <c r="D200" s="262"/>
      <c r="E200" s="262"/>
    </row>
    <row r="201" spans="1:6" s="261" customFormat="1" ht="15" x14ac:dyDescent="0.25">
      <c r="A201" s="315"/>
      <c r="B201" s="315"/>
      <c r="C201" s="238"/>
      <c r="D201" s="262"/>
      <c r="E201" s="262"/>
    </row>
    <row r="202" spans="1:6" s="261" customFormat="1" ht="15" x14ac:dyDescent="0.25">
      <c r="A202" s="305"/>
      <c r="B202" s="306"/>
      <c r="C202" s="307"/>
      <c r="D202" s="308"/>
      <c r="E202" s="309"/>
      <c r="F202" s="307"/>
    </row>
    <row r="203" spans="1:6" s="261" customFormat="1" ht="34.5" customHeight="1" x14ac:dyDescent="0.25">
      <c r="B203" s="274"/>
      <c r="C203" s="274"/>
      <c r="D203" s="316"/>
      <c r="E203" s="311"/>
      <c r="F203" s="307"/>
    </row>
    <row r="204" spans="1:6" s="261" customFormat="1" ht="15" x14ac:dyDescent="0.25">
      <c r="A204" s="312"/>
      <c r="B204" s="237"/>
      <c r="C204" s="284"/>
      <c r="D204" s="281"/>
      <c r="E204" s="281"/>
      <c r="F204" s="266"/>
    </row>
    <row r="205" spans="1:6" s="261" customFormat="1" ht="15" x14ac:dyDescent="0.25">
      <c r="A205" s="313"/>
      <c r="B205" s="237"/>
      <c r="C205" s="279"/>
      <c r="D205" s="280"/>
      <c r="E205" s="281"/>
      <c r="F205" s="266"/>
    </row>
    <row r="206" spans="1:6" s="261" customFormat="1" ht="15" x14ac:dyDescent="0.25">
      <c r="A206" s="313"/>
      <c r="B206" s="278"/>
      <c r="C206" s="279"/>
      <c r="D206" s="280"/>
      <c r="E206" s="280"/>
      <c r="F206" s="266"/>
    </row>
    <row r="207" spans="1:6" s="261" customFormat="1" ht="15" x14ac:dyDescent="0.25">
      <c r="A207" s="312"/>
      <c r="B207" s="237"/>
      <c r="C207" s="284"/>
      <c r="D207" s="281"/>
      <c r="E207" s="281"/>
      <c r="F207" s="266"/>
    </row>
    <row r="208" spans="1:6" s="261" customFormat="1" ht="15" x14ac:dyDescent="0.25">
      <c r="A208" s="313"/>
      <c r="B208" s="278"/>
      <c r="C208" s="279"/>
      <c r="D208" s="280"/>
      <c r="E208" s="280"/>
      <c r="F208" s="266"/>
    </row>
    <row r="209" spans="1:12" s="261" customFormat="1" ht="15" x14ac:dyDescent="0.25">
      <c r="A209" s="312"/>
      <c r="B209" s="237"/>
      <c r="C209" s="284"/>
      <c r="D209" s="239"/>
      <c r="E209" s="239"/>
      <c r="F209" s="266"/>
    </row>
    <row r="210" spans="1:12" s="261" customFormat="1" ht="15" x14ac:dyDescent="0.25">
      <c r="A210" s="313"/>
      <c r="B210" s="278"/>
      <c r="C210" s="279"/>
      <c r="D210" s="262"/>
      <c r="E210" s="262"/>
      <c r="F210" s="266"/>
    </row>
    <row r="211" spans="1:12" s="261" customFormat="1" ht="15" x14ac:dyDescent="0.25">
      <c r="A211" s="312"/>
      <c r="B211" s="237"/>
      <c r="C211" s="284"/>
      <c r="D211" s="281"/>
      <c r="E211" s="239"/>
      <c r="F211" s="281"/>
    </row>
    <row r="212" spans="1:12" s="261" customFormat="1" ht="15" x14ac:dyDescent="0.25">
      <c r="A212" s="312"/>
      <c r="B212" s="237"/>
      <c r="C212" s="284"/>
      <c r="D212" s="317"/>
      <c r="E212" s="281"/>
      <c r="F212" s="281"/>
    </row>
    <row r="213" spans="1:12" s="261" customFormat="1" ht="15" x14ac:dyDescent="0.25">
      <c r="A213" s="313"/>
      <c r="B213" s="278"/>
      <c r="C213" s="279"/>
      <c r="D213" s="280"/>
      <c r="E213" s="280"/>
      <c r="F213" s="266"/>
      <c r="I213" s="262"/>
      <c r="L213" s="318"/>
    </row>
    <row r="214" spans="1:12" s="261" customFormat="1" ht="15" x14ac:dyDescent="0.25">
      <c r="A214" s="313"/>
      <c r="B214" s="278"/>
      <c r="C214" s="279"/>
      <c r="D214" s="319"/>
      <c r="E214" s="280"/>
      <c r="F214" s="266"/>
    </row>
    <row r="215" spans="1:12" s="261" customFormat="1" ht="15" x14ac:dyDescent="0.25">
      <c r="A215" s="313"/>
      <c r="B215" s="278"/>
      <c r="C215" s="279"/>
      <c r="D215" s="319"/>
      <c r="E215" s="280"/>
      <c r="F215" s="266"/>
    </row>
    <row r="216" spans="1:12" s="261" customFormat="1" ht="15" x14ac:dyDescent="0.25">
      <c r="A216" s="313"/>
      <c r="B216" s="278"/>
      <c r="C216" s="279"/>
      <c r="D216" s="319"/>
      <c r="E216" s="280"/>
      <c r="F216" s="266"/>
    </row>
    <row r="217" spans="1:12" s="261" customFormat="1" ht="15" x14ac:dyDescent="0.25">
      <c r="A217" s="312"/>
      <c r="B217" s="237"/>
      <c r="C217" s="284"/>
      <c r="D217" s="281"/>
      <c r="E217" s="239"/>
      <c r="F217" s="314"/>
    </row>
    <row r="218" spans="1:12" s="261" customFormat="1" ht="15" x14ac:dyDescent="0.25">
      <c r="A218" s="313"/>
      <c r="B218" s="278"/>
      <c r="C218" s="279"/>
      <c r="D218" s="262"/>
      <c r="E218" s="262"/>
      <c r="F218" s="266"/>
    </row>
    <row r="219" spans="1:12" s="261" customFormat="1" ht="15" x14ac:dyDescent="0.25">
      <c r="A219" s="313"/>
      <c r="B219" s="278"/>
      <c r="C219" s="279"/>
      <c r="D219" s="262"/>
      <c r="E219" s="262"/>
      <c r="F219" s="266"/>
    </row>
    <row r="220" spans="1:12" s="261" customFormat="1" ht="15" x14ac:dyDescent="0.25">
      <c r="A220" s="313"/>
      <c r="B220" s="278"/>
      <c r="C220" s="279"/>
      <c r="D220" s="262"/>
      <c r="E220" s="262"/>
      <c r="F220" s="266"/>
      <c r="I220" s="262"/>
    </row>
    <row r="221" spans="1:12" s="261" customFormat="1" ht="15" x14ac:dyDescent="0.25">
      <c r="A221" s="313"/>
      <c r="B221" s="278"/>
      <c r="C221" s="279"/>
      <c r="D221" s="262"/>
      <c r="E221" s="262"/>
      <c r="F221" s="266"/>
    </row>
    <row r="222" spans="1:12" s="261" customFormat="1" ht="15" x14ac:dyDescent="0.25">
      <c r="A222" s="313"/>
      <c r="B222" s="278"/>
      <c r="C222" s="279"/>
      <c r="D222" s="262"/>
      <c r="E222" s="262"/>
      <c r="F222" s="266"/>
    </row>
    <row r="223" spans="1:12" s="261" customFormat="1" ht="15" x14ac:dyDescent="0.25">
      <c r="A223" s="312"/>
      <c r="B223" s="237"/>
      <c r="C223" s="284"/>
      <c r="D223" s="281"/>
      <c r="E223" s="239"/>
      <c r="F223" s="320"/>
    </row>
    <row r="224" spans="1:12" s="261" customFormat="1" ht="15" x14ac:dyDescent="0.25">
      <c r="A224" s="313"/>
      <c r="B224" s="278"/>
      <c r="C224" s="279"/>
      <c r="D224" s="262"/>
      <c r="E224" s="262"/>
      <c r="F224" s="266"/>
    </row>
    <row r="225" spans="1:12" s="261" customFormat="1" ht="15" x14ac:dyDescent="0.25">
      <c r="A225" s="313"/>
      <c r="B225" s="278"/>
      <c r="C225" s="279"/>
      <c r="D225" s="262"/>
      <c r="E225" s="262"/>
      <c r="F225" s="266"/>
      <c r="L225" s="318"/>
    </row>
    <row r="226" spans="1:12" s="261" customFormat="1" ht="15" x14ac:dyDescent="0.25">
      <c r="A226" s="313"/>
      <c r="B226" s="278"/>
      <c r="C226" s="279"/>
      <c r="D226" s="262"/>
      <c r="E226" s="262"/>
      <c r="F226" s="266"/>
    </row>
    <row r="227" spans="1:12" s="261" customFormat="1" ht="15" x14ac:dyDescent="0.25">
      <c r="A227" s="313"/>
      <c r="B227" s="278"/>
      <c r="C227" s="279"/>
      <c r="D227" s="262"/>
      <c r="E227" s="262"/>
      <c r="F227" s="266"/>
    </row>
    <row r="228" spans="1:12" s="261" customFormat="1" ht="15" x14ac:dyDescent="0.25">
      <c r="A228" s="313"/>
      <c r="B228" s="278"/>
      <c r="C228" s="279"/>
      <c r="D228" s="262"/>
      <c r="E228" s="262"/>
      <c r="F228" s="266"/>
    </row>
    <row r="229" spans="1:12" s="261" customFormat="1" ht="15" x14ac:dyDescent="0.25">
      <c r="A229" s="313"/>
      <c r="B229" s="278"/>
      <c r="C229" s="279"/>
      <c r="D229" s="262"/>
      <c r="E229" s="262"/>
      <c r="F229" s="266"/>
    </row>
    <row r="230" spans="1:12" s="261" customFormat="1" ht="15" x14ac:dyDescent="0.25">
      <c r="A230" s="313"/>
      <c r="B230" s="278"/>
      <c r="C230" s="279"/>
      <c r="D230" s="262"/>
      <c r="E230" s="262"/>
      <c r="F230" s="266"/>
    </row>
    <row r="231" spans="1:12" s="261" customFormat="1" ht="15" x14ac:dyDescent="0.25">
      <c r="A231" s="313"/>
      <c r="B231" s="278"/>
      <c r="C231" s="279"/>
      <c r="D231" s="262"/>
      <c r="E231" s="262"/>
      <c r="F231" s="266"/>
    </row>
    <row r="232" spans="1:12" s="261" customFormat="1" ht="15" x14ac:dyDescent="0.25">
      <c r="A232" s="313"/>
      <c r="B232" s="278"/>
      <c r="C232" s="279"/>
      <c r="D232" s="262"/>
      <c r="E232" s="262"/>
      <c r="F232" s="266"/>
    </row>
    <row r="233" spans="1:12" s="261" customFormat="1" ht="15" x14ac:dyDescent="0.25">
      <c r="A233" s="312"/>
      <c r="B233" s="237"/>
      <c r="C233" s="284"/>
      <c r="D233" s="281"/>
      <c r="E233" s="239"/>
      <c r="F233" s="314"/>
    </row>
    <row r="234" spans="1:12" s="261" customFormat="1" ht="15" x14ac:dyDescent="0.25">
      <c r="A234" s="313"/>
      <c r="B234" s="278"/>
      <c r="C234" s="279"/>
      <c r="D234" s="262"/>
      <c r="E234" s="262"/>
      <c r="F234" s="266"/>
    </row>
    <row r="235" spans="1:12" s="261" customFormat="1" ht="15" x14ac:dyDescent="0.25">
      <c r="A235" s="312"/>
      <c r="B235" s="237"/>
      <c r="C235" s="284"/>
      <c r="D235" s="281"/>
      <c r="E235" s="239"/>
      <c r="F235" s="281"/>
    </row>
    <row r="236" spans="1:12" s="261" customFormat="1" ht="15" x14ac:dyDescent="0.25">
      <c r="A236" s="313"/>
      <c r="B236" s="278"/>
      <c r="C236" s="279"/>
      <c r="D236" s="262"/>
      <c r="E236" s="262"/>
      <c r="F236" s="266"/>
    </row>
    <row r="237" spans="1:12" s="261" customFormat="1" ht="15" x14ac:dyDescent="0.25">
      <c r="A237" s="313"/>
      <c r="B237" s="278"/>
      <c r="C237" s="279"/>
      <c r="D237" s="262"/>
      <c r="E237" s="262"/>
      <c r="F237" s="266"/>
    </row>
    <row r="238" spans="1:12" s="261" customFormat="1" ht="15" x14ac:dyDescent="0.25">
      <c r="A238" s="313"/>
      <c r="B238" s="278"/>
      <c r="C238" s="279"/>
      <c r="D238" s="262"/>
      <c r="E238" s="262"/>
      <c r="F238" s="266"/>
    </row>
    <row r="239" spans="1:12" s="261" customFormat="1" ht="15" x14ac:dyDescent="0.25">
      <c r="A239" s="313"/>
      <c r="B239" s="278"/>
      <c r="C239" s="279"/>
      <c r="D239" s="262"/>
      <c r="E239" s="262"/>
      <c r="F239" s="266"/>
    </row>
    <row r="240" spans="1:12" s="261" customFormat="1" ht="15" x14ac:dyDescent="0.25">
      <c r="A240" s="313"/>
      <c r="B240" s="278"/>
      <c r="C240" s="279"/>
      <c r="D240" s="262"/>
      <c r="E240" s="262"/>
      <c r="F240" s="266"/>
    </row>
    <row r="241" spans="1:6" s="261" customFormat="1" ht="15" x14ac:dyDescent="0.25">
      <c r="A241" s="312"/>
      <c r="B241" s="237"/>
      <c r="C241" s="284"/>
      <c r="D241" s="281"/>
      <c r="E241" s="239"/>
      <c r="F241" s="281"/>
    </row>
    <row r="242" spans="1:6" s="261" customFormat="1" ht="15" x14ac:dyDescent="0.25">
      <c r="A242" s="312"/>
      <c r="B242" s="237"/>
      <c r="C242" s="284"/>
      <c r="D242" s="281"/>
      <c r="E242" s="239"/>
      <c r="F242" s="281"/>
    </row>
    <row r="243" spans="1:6" s="261" customFormat="1" ht="15" x14ac:dyDescent="0.25">
      <c r="A243" s="313"/>
      <c r="B243" s="278"/>
      <c r="C243" s="279"/>
      <c r="D243" s="262"/>
      <c r="E243" s="262"/>
      <c r="F243" s="266"/>
    </row>
    <row r="244" spans="1:6" s="261" customFormat="1" ht="15" x14ac:dyDescent="0.25">
      <c r="A244" s="313"/>
      <c r="B244" s="278"/>
      <c r="C244" s="279"/>
      <c r="D244" s="262"/>
      <c r="E244" s="262"/>
      <c r="F244" s="266"/>
    </row>
    <row r="245" spans="1:6" s="261" customFormat="1" ht="15" x14ac:dyDescent="0.25">
      <c r="A245" s="313"/>
      <c r="B245" s="278"/>
      <c r="C245" s="279"/>
      <c r="D245" s="262"/>
      <c r="E245" s="262"/>
      <c r="F245" s="266"/>
    </row>
    <row r="246" spans="1:6" s="261" customFormat="1" ht="15" x14ac:dyDescent="0.25">
      <c r="A246" s="312"/>
      <c r="B246" s="237"/>
      <c r="C246" s="284"/>
      <c r="D246" s="281"/>
      <c r="E246" s="239"/>
      <c r="F246" s="266"/>
    </row>
    <row r="247" spans="1:6" s="261" customFormat="1" ht="15" x14ac:dyDescent="0.25">
      <c r="A247" s="312"/>
      <c r="B247" s="237"/>
      <c r="C247" s="279"/>
      <c r="D247" s="239"/>
      <c r="E247" s="239"/>
      <c r="F247" s="266"/>
    </row>
    <row r="248" spans="1:6" s="261" customFormat="1" ht="15" x14ac:dyDescent="0.25">
      <c r="A248" s="313"/>
      <c r="B248" s="278"/>
      <c r="C248" s="279"/>
      <c r="D248" s="262"/>
      <c r="E248" s="262"/>
      <c r="F248" s="266"/>
    </row>
    <row r="249" spans="1:6" s="261" customFormat="1" ht="15" x14ac:dyDescent="0.25">
      <c r="A249" s="312"/>
      <c r="B249" s="237"/>
      <c r="C249" s="284"/>
      <c r="D249" s="239"/>
      <c r="E249" s="239"/>
      <c r="F249" s="266"/>
    </row>
    <row r="250" spans="1:6" s="261" customFormat="1" ht="15" x14ac:dyDescent="0.25">
      <c r="A250" s="312"/>
      <c r="B250" s="237"/>
      <c r="C250" s="279"/>
      <c r="D250" s="262"/>
      <c r="E250" s="239"/>
      <c r="F250" s="266"/>
    </row>
    <row r="251" spans="1:6" s="261" customFormat="1" ht="15" x14ac:dyDescent="0.25">
      <c r="A251" s="313"/>
      <c r="B251" s="278"/>
      <c r="C251" s="279"/>
      <c r="D251" s="262"/>
      <c r="E251" s="285"/>
      <c r="F251" s="266"/>
    </row>
    <row r="252" spans="1:6" s="261" customFormat="1" ht="15" x14ac:dyDescent="0.25">
      <c r="A252" s="313"/>
      <c r="B252" s="278"/>
      <c r="C252" s="279"/>
      <c r="D252" s="262"/>
      <c r="E252" s="285"/>
      <c r="F252" s="266"/>
    </row>
    <row r="253" spans="1:6" s="261" customFormat="1" ht="15" x14ac:dyDescent="0.25">
      <c r="A253" s="313"/>
      <c r="B253" s="278"/>
      <c r="C253" s="279"/>
      <c r="D253" s="262"/>
      <c r="E253" s="285"/>
      <c r="F253" s="266"/>
    </row>
    <row r="254" spans="1:6" s="261" customFormat="1" ht="15" x14ac:dyDescent="0.25">
      <c r="A254" s="313"/>
      <c r="B254" s="278"/>
      <c r="C254" s="279"/>
      <c r="D254" s="262"/>
      <c r="E254" s="285"/>
      <c r="F254" s="266"/>
    </row>
    <row r="255" spans="1:6" s="261" customFormat="1" ht="15" x14ac:dyDescent="0.25">
      <c r="A255" s="312"/>
      <c r="B255" s="237"/>
      <c r="C255" s="284"/>
      <c r="D255" s="239"/>
      <c r="E255" s="239"/>
      <c r="F255" s="266"/>
    </row>
    <row r="256" spans="1:6" s="261" customFormat="1" ht="15" x14ac:dyDescent="0.25">
      <c r="A256" s="313"/>
      <c r="B256" s="278"/>
      <c r="C256" s="279"/>
      <c r="D256" s="262"/>
      <c r="E256" s="285"/>
      <c r="F256" s="266"/>
    </row>
    <row r="257" spans="1:6" s="261" customFormat="1" ht="15" x14ac:dyDescent="0.25">
      <c r="A257" s="312"/>
      <c r="B257" s="237"/>
      <c r="C257" s="284"/>
      <c r="D257" s="239"/>
      <c r="E257" s="239"/>
      <c r="F257" s="266"/>
    </row>
    <row r="258" spans="1:6" s="261" customFormat="1" ht="15" x14ac:dyDescent="0.25">
      <c r="A258" s="312"/>
      <c r="B258" s="237"/>
      <c r="C258" s="284"/>
      <c r="D258" s="239"/>
      <c r="E258" s="239"/>
      <c r="F258" s="266"/>
    </row>
    <row r="259" spans="1:6" s="261" customFormat="1" ht="15" x14ac:dyDescent="0.25">
      <c r="A259" s="313"/>
      <c r="B259" s="278"/>
      <c r="C259" s="279"/>
      <c r="D259" s="262"/>
      <c r="E259" s="285"/>
      <c r="F259" s="266"/>
    </row>
    <row r="260" spans="1:6" s="261" customFormat="1" ht="15" x14ac:dyDescent="0.25">
      <c r="A260" s="632"/>
      <c r="B260" s="632"/>
      <c r="C260" s="238"/>
      <c r="D260" s="239"/>
      <c r="E260" s="239"/>
      <c r="F260" s="239"/>
    </row>
    <row r="261" spans="1:6" s="261" customFormat="1" ht="15" x14ac:dyDescent="0.25">
      <c r="A261" s="237"/>
      <c r="B261" s="237"/>
      <c r="C261" s="238"/>
      <c r="D261" s="239"/>
      <c r="E261" s="239"/>
      <c r="F261" s="239"/>
    </row>
    <row r="262" spans="1:6" s="261" customFormat="1" ht="15" x14ac:dyDescent="0.25">
      <c r="A262" s="237"/>
      <c r="B262" s="237"/>
      <c r="C262" s="238"/>
      <c r="D262" s="239"/>
      <c r="E262" s="239"/>
      <c r="F262" s="239"/>
    </row>
    <row r="263" spans="1:6" s="261" customFormat="1" ht="15" x14ac:dyDescent="0.25">
      <c r="A263" s="237"/>
      <c r="B263" s="237"/>
      <c r="C263" s="238"/>
      <c r="D263" s="239"/>
      <c r="E263" s="239"/>
      <c r="F263" s="239"/>
    </row>
    <row r="264" spans="1:6" s="261" customFormat="1" ht="15" x14ac:dyDescent="0.25">
      <c r="A264" s="237"/>
      <c r="B264" s="237"/>
      <c r="C264" s="238"/>
      <c r="D264" s="239"/>
      <c r="E264" s="239"/>
      <c r="F264" s="239"/>
    </row>
    <row r="265" spans="1:6" s="261" customFormat="1" ht="15" x14ac:dyDescent="0.25">
      <c r="A265" s="237"/>
      <c r="B265" s="237"/>
      <c r="C265" s="238"/>
      <c r="D265" s="239"/>
      <c r="E265" s="239"/>
      <c r="F265" s="239"/>
    </row>
    <row r="266" spans="1:6" s="261" customFormat="1" ht="15" x14ac:dyDescent="0.25">
      <c r="A266" s="237"/>
      <c r="B266" s="237"/>
      <c r="C266" s="238"/>
      <c r="D266" s="239"/>
      <c r="E266" s="239"/>
      <c r="F266" s="239"/>
    </row>
    <row r="267" spans="1:6" s="261" customFormat="1" ht="15" x14ac:dyDescent="0.25">
      <c r="A267" s="237"/>
      <c r="B267" s="237"/>
      <c r="C267" s="238"/>
      <c r="D267" s="239"/>
      <c r="E267" s="239"/>
      <c r="F267" s="239"/>
    </row>
    <row r="268" spans="1:6" s="261" customFormat="1" ht="15" x14ac:dyDescent="0.25">
      <c r="A268" s="321"/>
      <c r="B268" s="321"/>
      <c r="C268" s="322"/>
      <c r="D268" s="323"/>
      <c r="E268" s="262"/>
    </row>
    <row r="269" spans="1:6" s="261" customFormat="1" ht="15" x14ac:dyDescent="0.25">
      <c r="A269" s="324"/>
      <c r="B269" s="324"/>
      <c r="C269" s="322"/>
      <c r="D269" s="323"/>
      <c r="E269" s="262"/>
    </row>
    <row r="270" spans="1:6" s="261" customFormat="1" ht="15" x14ac:dyDescent="0.25">
      <c r="A270" s="268"/>
      <c r="B270" s="269"/>
      <c r="C270" s="270"/>
      <c r="D270" s="271"/>
      <c r="E270" s="271"/>
      <c r="F270" s="272"/>
    </row>
    <row r="271" spans="1:6" s="261" customFormat="1" ht="15" x14ac:dyDescent="0.2">
      <c r="B271" s="269"/>
      <c r="C271" s="270"/>
      <c r="D271" s="282"/>
      <c r="E271" s="270"/>
      <c r="F271" s="273"/>
    </row>
    <row r="272" spans="1:6" s="261" customFormat="1" ht="15" x14ac:dyDescent="0.25">
      <c r="A272" s="266"/>
      <c r="B272" s="266"/>
      <c r="C272" s="279"/>
      <c r="D272" s="280"/>
      <c r="E272" s="262"/>
    </row>
    <row r="273" spans="1:6" s="261" customFormat="1" ht="15" x14ac:dyDescent="0.25">
      <c r="A273" s="266"/>
      <c r="B273" s="266"/>
      <c r="C273" s="284"/>
      <c r="D273" s="281"/>
      <c r="E273" s="239"/>
      <c r="F273" s="283"/>
    </row>
    <row r="274" spans="1:6" s="261" customFormat="1" ht="15" x14ac:dyDescent="0.25">
      <c r="A274" s="277"/>
      <c r="B274" s="278"/>
      <c r="C274" s="279"/>
      <c r="D274" s="280"/>
      <c r="E274" s="262"/>
    </row>
    <row r="275" spans="1:6" s="261" customFormat="1" ht="16.5" customHeight="1" x14ac:dyDescent="0.25">
      <c r="A275" s="267"/>
      <c r="B275" s="278"/>
      <c r="C275" s="279"/>
      <c r="D275" s="280"/>
      <c r="E275" s="262"/>
    </row>
    <row r="276" spans="1:6" s="261" customFormat="1" ht="15" x14ac:dyDescent="0.25">
      <c r="A276" s="266"/>
      <c r="B276" s="266"/>
      <c r="C276" s="284"/>
      <c r="D276" s="281"/>
      <c r="E276" s="239"/>
    </row>
    <row r="277" spans="1:6" s="261" customFormat="1" ht="33" customHeight="1" x14ac:dyDescent="0.25">
      <c r="B277" s="267"/>
      <c r="C277" s="279"/>
      <c r="D277" s="280"/>
      <c r="E277" s="262"/>
    </row>
    <row r="278" spans="1:6" s="261" customFormat="1" ht="33" customHeight="1" x14ac:dyDescent="0.25">
      <c r="A278" s="325"/>
      <c r="B278" s="278"/>
      <c r="C278" s="238"/>
      <c r="D278" s="302"/>
      <c r="E278" s="239"/>
    </row>
    <row r="279" spans="1:6" s="261" customFormat="1" ht="33" customHeight="1" x14ac:dyDescent="0.25">
      <c r="A279" s="325"/>
      <c r="B279" s="278"/>
      <c r="C279" s="238"/>
      <c r="D279" s="302"/>
      <c r="E279" s="239"/>
    </row>
    <row r="280" spans="1:6" s="261" customFormat="1" ht="33" customHeight="1" x14ac:dyDescent="0.25">
      <c r="A280" s="325"/>
      <c r="B280" s="278"/>
      <c r="D280" s="302"/>
      <c r="E280" s="239"/>
    </row>
    <row r="281" spans="1:6" s="261" customFormat="1" ht="33" customHeight="1" x14ac:dyDescent="0.25">
      <c r="A281" s="632"/>
      <c r="B281" s="632"/>
      <c r="C281" s="279"/>
      <c r="D281" s="302"/>
      <c r="E281" s="262"/>
    </row>
    <row r="282" spans="1:6" s="261" customFormat="1" x14ac:dyDescent="0.2">
      <c r="C282" s="238"/>
      <c r="D282" s="262"/>
      <c r="E282" s="262"/>
    </row>
    <row r="283" spans="1:6" s="261" customFormat="1" ht="15" x14ac:dyDescent="0.25">
      <c r="A283" s="237"/>
      <c r="B283" s="237"/>
      <c r="C283" s="238"/>
      <c r="D283" s="262"/>
      <c r="E283" s="262"/>
    </row>
    <row r="284" spans="1:6" s="261" customFormat="1" ht="48.75" customHeight="1" x14ac:dyDescent="0.35">
      <c r="A284" s="633"/>
      <c r="B284" s="633"/>
      <c r="C284" s="238"/>
      <c r="D284" s="262"/>
      <c r="E284" s="262"/>
    </row>
    <row r="285" spans="1:6" s="261" customFormat="1" ht="36.75" customHeight="1" x14ac:dyDescent="0.35">
      <c r="A285" s="303"/>
      <c r="B285" s="303"/>
      <c r="C285" s="238"/>
      <c r="D285" s="262"/>
      <c r="E285" s="262"/>
    </row>
    <row r="286" spans="1:6" s="261" customFormat="1" ht="15" x14ac:dyDescent="0.25">
      <c r="A286" s="634"/>
      <c r="B286" s="634"/>
      <c r="C286" s="238"/>
      <c r="D286" s="262"/>
      <c r="E286" s="262"/>
    </row>
    <row r="287" spans="1:6" s="261" customFormat="1" ht="15" x14ac:dyDescent="0.25">
      <c r="A287" s="268"/>
      <c r="B287" s="269"/>
      <c r="C287" s="270"/>
      <c r="D287" s="271"/>
      <c r="E287" s="271"/>
      <c r="F287" s="272"/>
    </row>
    <row r="288" spans="1:6" s="261" customFormat="1" ht="15" x14ac:dyDescent="0.2">
      <c r="B288" s="269"/>
      <c r="C288" s="270"/>
      <c r="D288" s="282"/>
      <c r="E288" s="282"/>
      <c r="F288" s="273"/>
    </row>
    <row r="289" spans="1:6" s="261" customFormat="1" ht="15" x14ac:dyDescent="0.25">
      <c r="A289" s="266"/>
      <c r="B289" s="266"/>
      <c r="C289" s="279"/>
      <c r="D289" s="280"/>
      <c r="E289" s="239"/>
    </row>
    <row r="290" spans="1:6" s="261" customFormat="1" ht="30" customHeight="1" x14ac:dyDescent="0.25">
      <c r="A290" s="266"/>
      <c r="B290" s="266"/>
      <c r="C290" s="284"/>
      <c r="D290" s="281"/>
      <c r="E290" s="239"/>
      <c r="F290" s="283"/>
    </row>
    <row r="291" spans="1:6" s="261" customFormat="1" ht="15" x14ac:dyDescent="0.25">
      <c r="A291" s="277"/>
      <c r="B291" s="278"/>
      <c r="C291" s="279"/>
      <c r="D291" s="280"/>
      <c r="E291" s="262"/>
    </row>
    <row r="292" spans="1:6" s="261" customFormat="1" ht="15" x14ac:dyDescent="0.25">
      <c r="A292" s="632"/>
      <c r="B292" s="632"/>
      <c r="C292" s="279"/>
      <c r="D292" s="280"/>
      <c r="E292" s="262"/>
    </row>
    <row r="293" spans="1:6" s="261" customFormat="1" x14ac:dyDescent="0.2">
      <c r="C293" s="238"/>
      <c r="D293" s="262"/>
      <c r="E293" s="262"/>
    </row>
    <row r="294" spans="1:6" s="261" customFormat="1" x14ac:dyDescent="0.2">
      <c r="C294" s="238"/>
      <c r="D294" s="262"/>
      <c r="E294" s="262"/>
    </row>
    <row r="295" spans="1:6" s="261" customFormat="1" x14ac:dyDescent="0.2">
      <c r="C295" s="238"/>
      <c r="D295" s="262"/>
      <c r="E295" s="262"/>
    </row>
    <row r="296" spans="1:6" s="261" customFormat="1" x14ac:dyDescent="0.2">
      <c r="C296" s="238"/>
      <c r="D296" s="262"/>
      <c r="E296" s="262"/>
    </row>
    <row r="297" spans="1:6" s="261" customFormat="1" x14ac:dyDescent="0.2">
      <c r="C297" s="238"/>
      <c r="D297" s="262"/>
      <c r="E297" s="262"/>
    </row>
    <row r="298" spans="1:6" s="261" customFormat="1" x14ac:dyDescent="0.2">
      <c r="C298" s="238"/>
      <c r="D298" s="262"/>
      <c r="E298" s="262"/>
    </row>
    <row r="299" spans="1:6" s="261" customFormat="1" x14ac:dyDescent="0.2">
      <c r="C299" s="238"/>
      <c r="D299" s="262"/>
      <c r="E299" s="262"/>
    </row>
    <row r="300" spans="1:6" s="261" customFormat="1" ht="12.75" customHeight="1" x14ac:dyDescent="0.2">
      <c r="C300" s="238"/>
      <c r="D300" s="262"/>
      <c r="E300" s="262"/>
    </row>
    <row r="301" spans="1:6" s="261" customFormat="1" ht="21" customHeight="1" x14ac:dyDescent="0.35">
      <c r="A301" s="633"/>
      <c r="B301" s="633"/>
      <c r="C301" s="238"/>
      <c r="D301" s="262"/>
      <c r="E301" s="262"/>
    </row>
    <row r="302" spans="1:6" s="261" customFormat="1" ht="21" x14ac:dyDescent="0.35">
      <c r="A302" s="303"/>
      <c r="B302" s="303"/>
      <c r="C302" s="238"/>
      <c r="D302" s="262"/>
      <c r="E302" s="262"/>
    </row>
    <row r="303" spans="1:6" s="261" customFormat="1" ht="15" x14ac:dyDescent="0.25">
      <c r="A303" s="304"/>
      <c r="B303" s="304"/>
      <c r="C303" s="238"/>
      <c r="D303" s="262"/>
      <c r="E303" s="262"/>
    </row>
    <row r="304" spans="1:6" s="261" customFormat="1" x14ac:dyDescent="0.2">
      <c r="C304" s="238"/>
      <c r="D304" s="262"/>
      <c r="E304" s="262"/>
    </row>
    <row r="305" spans="1:6" s="261" customFormat="1" ht="15" x14ac:dyDescent="0.25">
      <c r="A305" s="268"/>
      <c r="B305" s="269"/>
      <c r="C305" s="270"/>
      <c r="D305" s="271"/>
      <c r="E305" s="271"/>
      <c r="F305" s="272"/>
    </row>
    <row r="306" spans="1:6" s="261" customFormat="1" ht="15" x14ac:dyDescent="0.2">
      <c r="B306" s="269"/>
      <c r="C306" s="270"/>
      <c r="D306" s="282"/>
      <c r="E306" s="282"/>
      <c r="F306" s="273"/>
    </row>
    <row r="307" spans="1:6" s="261" customFormat="1" ht="15" x14ac:dyDescent="0.25">
      <c r="A307" s="266"/>
      <c r="B307" s="266"/>
      <c r="C307" s="284"/>
      <c r="D307" s="281"/>
      <c r="E307" s="281"/>
      <c r="F307" s="239"/>
    </row>
    <row r="308" spans="1:6" s="261" customFormat="1" ht="15" x14ac:dyDescent="0.25">
      <c r="A308" s="266"/>
      <c r="B308" s="266"/>
      <c r="C308" s="284"/>
      <c r="D308" s="281"/>
      <c r="E308" s="281"/>
      <c r="F308" s="239"/>
    </row>
    <row r="309" spans="1:6" s="261" customFormat="1" ht="15" x14ac:dyDescent="0.25">
      <c r="A309" s="267"/>
      <c r="B309" s="267"/>
      <c r="C309" s="284"/>
      <c r="D309" s="280"/>
      <c r="E309" s="239"/>
      <c r="F309" s="239"/>
    </row>
    <row r="310" spans="1:6" s="261" customFormat="1" ht="15" x14ac:dyDescent="0.25">
      <c r="A310" s="267"/>
      <c r="B310" s="278"/>
      <c r="C310" s="284"/>
      <c r="D310" s="280"/>
      <c r="E310" s="239"/>
      <c r="F310" s="239"/>
    </row>
    <row r="311" spans="1:6" s="261" customFormat="1" ht="15" x14ac:dyDescent="0.25">
      <c r="A311" s="266"/>
      <c r="B311" s="266"/>
      <c r="C311" s="284"/>
      <c r="D311" s="281"/>
      <c r="E311" s="281"/>
      <c r="F311" s="239"/>
    </row>
    <row r="312" spans="1:6" s="261" customFormat="1" ht="15" x14ac:dyDescent="0.25">
      <c r="A312" s="267"/>
      <c r="B312" s="278"/>
      <c r="C312" s="284"/>
      <c r="D312" s="280"/>
      <c r="E312" s="285"/>
      <c r="F312" s="239"/>
    </row>
    <row r="313" spans="1:6" s="261" customFormat="1" ht="15" x14ac:dyDescent="0.25">
      <c r="A313" s="267"/>
      <c r="B313" s="278"/>
      <c r="C313" s="284"/>
      <c r="D313" s="280"/>
      <c r="E313" s="285"/>
      <c r="F313" s="239"/>
    </row>
    <row r="314" spans="1:6" s="261" customFormat="1" ht="15" x14ac:dyDescent="0.25">
      <c r="A314" s="267"/>
      <c r="B314" s="278"/>
      <c r="C314" s="284"/>
      <c r="D314" s="280"/>
      <c r="E314" s="285"/>
      <c r="F314" s="239"/>
    </row>
    <row r="315" spans="1:6" s="261" customFormat="1" ht="15" x14ac:dyDescent="0.25">
      <c r="A315" s="267"/>
      <c r="B315" s="278"/>
      <c r="C315" s="284"/>
      <c r="D315" s="280"/>
      <c r="E315" s="285"/>
      <c r="F315" s="239"/>
    </row>
    <row r="316" spans="1:6" s="261" customFormat="1" ht="29.25" customHeight="1" x14ac:dyDescent="0.25">
      <c r="A316" s="266"/>
      <c r="B316" s="266"/>
      <c r="C316" s="284"/>
      <c r="D316" s="281"/>
      <c r="E316" s="281"/>
      <c r="F316" s="239"/>
    </row>
    <row r="317" spans="1:6" s="261" customFormat="1" ht="29.25" customHeight="1" x14ac:dyDescent="0.25">
      <c r="A317" s="267"/>
      <c r="B317" s="278"/>
      <c r="C317" s="284"/>
      <c r="D317" s="280"/>
      <c r="E317" s="285"/>
      <c r="F317" s="239"/>
    </row>
    <row r="318" spans="1:6" s="261" customFormat="1" ht="29.25" customHeight="1" x14ac:dyDescent="0.25">
      <c r="A318" s="267"/>
      <c r="B318" s="278"/>
      <c r="C318" s="284"/>
      <c r="D318" s="280"/>
      <c r="E318" s="285"/>
      <c r="F318" s="239"/>
    </row>
    <row r="319" spans="1:6" s="261" customFormat="1" ht="29.25" customHeight="1" x14ac:dyDescent="0.25">
      <c r="A319" s="326"/>
      <c r="B319" s="278"/>
      <c r="C319" s="279"/>
      <c r="D319" s="280"/>
      <c r="E319" s="262"/>
    </row>
    <row r="320" spans="1:6" s="261" customFormat="1" ht="29.25" customHeight="1" x14ac:dyDescent="0.25">
      <c r="A320" s="327"/>
      <c r="B320" s="328"/>
      <c r="C320" s="284"/>
      <c r="D320" s="280"/>
      <c r="E320" s="285"/>
      <c r="F320" s="285"/>
    </row>
    <row r="321" spans="1:17" s="261" customFormat="1" ht="29.25" customHeight="1" x14ac:dyDescent="0.25">
      <c r="A321" s="277"/>
      <c r="B321" s="237"/>
      <c r="C321" s="284"/>
      <c r="D321" s="281"/>
      <c r="E321" s="281"/>
    </row>
    <row r="322" spans="1:17" s="261" customFormat="1" ht="29.25" customHeight="1" x14ac:dyDescent="0.25">
      <c r="A322" s="277"/>
      <c r="B322" s="266"/>
      <c r="C322" s="284"/>
      <c r="D322" s="280"/>
      <c r="E322" s="280"/>
      <c r="Q322" s="329"/>
    </row>
    <row r="323" spans="1:17" s="261" customFormat="1" ht="29.25" customHeight="1" x14ac:dyDescent="0.25">
      <c r="A323" s="277"/>
      <c r="B323" s="267"/>
      <c r="C323" s="284"/>
      <c r="D323" s="280"/>
      <c r="E323" s="262"/>
      <c r="Q323" s="329"/>
    </row>
    <row r="324" spans="1:17" s="261" customFormat="1" ht="29.25" customHeight="1" x14ac:dyDescent="0.25">
      <c r="A324" s="277"/>
      <c r="B324" s="278"/>
      <c r="C324" s="284"/>
      <c r="D324" s="280"/>
      <c r="E324" s="262"/>
      <c r="Q324" s="329"/>
    </row>
    <row r="325" spans="1:17" s="261" customFormat="1" ht="29.25" customHeight="1" x14ac:dyDescent="0.25">
      <c r="A325" s="277"/>
      <c r="B325" s="267"/>
      <c r="C325" s="284"/>
      <c r="D325" s="280"/>
      <c r="E325" s="262"/>
      <c r="Q325" s="329"/>
    </row>
    <row r="326" spans="1:17" s="261" customFormat="1" ht="29.25" customHeight="1" x14ac:dyDescent="0.25">
      <c r="A326" s="277"/>
      <c r="B326" s="267"/>
      <c r="C326" s="279"/>
      <c r="D326" s="280"/>
      <c r="E326" s="262"/>
    </row>
    <row r="327" spans="1:17" s="261" customFormat="1" ht="29.25" customHeight="1" x14ac:dyDescent="0.25">
      <c r="A327" s="277"/>
      <c r="B327" s="267"/>
      <c r="C327" s="279"/>
      <c r="D327" s="281"/>
      <c r="E327" s="281"/>
    </row>
    <row r="328" spans="1:17" s="261" customFormat="1" ht="29.25" customHeight="1" x14ac:dyDescent="0.25">
      <c r="A328" s="277"/>
      <c r="B328" s="267"/>
      <c r="C328" s="279"/>
      <c r="D328" s="280"/>
      <c r="E328" s="262"/>
    </row>
    <row r="329" spans="1:17" s="261" customFormat="1" ht="29.25" customHeight="1" x14ac:dyDescent="0.25">
      <c r="A329" s="330"/>
      <c r="B329" s="278"/>
      <c r="C329" s="238"/>
      <c r="D329" s="281"/>
      <c r="E329" s="281"/>
      <c r="F329" s="262"/>
    </row>
    <row r="330" spans="1:17" s="261" customFormat="1" ht="29.25" customHeight="1" x14ac:dyDescent="0.25">
      <c r="A330" s="330"/>
      <c r="B330" s="278"/>
      <c r="C330" s="238"/>
      <c r="D330" s="281"/>
      <c r="E330" s="281"/>
      <c r="F330" s="262"/>
    </row>
    <row r="331" spans="1:17" s="261" customFormat="1" ht="15" x14ac:dyDescent="0.25">
      <c r="A331" s="330"/>
      <c r="B331" s="278"/>
      <c r="D331" s="299"/>
      <c r="E331" s="239"/>
    </row>
    <row r="332" spans="1:17" s="261" customFormat="1" ht="15" x14ac:dyDescent="0.25">
      <c r="A332" s="632"/>
      <c r="B332" s="632"/>
      <c r="C332" s="284"/>
      <c r="D332" s="281"/>
      <c r="E332" s="281"/>
      <c r="F332" s="239"/>
    </row>
    <row r="333" spans="1:17" s="261" customFormat="1" ht="38.25" customHeight="1" x14ac:dyDescent="0.2">
      <c r="C333" s="238"/>
      <c r="D333" s="262"/>
      <c r="E333" s="262"/>
    </row>
    <row r="334" spans="1:17" s="261" customFormat="1" x14ac:dyDescent="0.2">
      <c r="C334" s="238"/>
      <c r="D334" s="262"/>
      <c r="E334" s="262"/>
    </row>
    <row r="335" spans="1:17" s="261" customFormat="1" x14ac:dyDescent="0.2">
      <c r="C335" s="238"/>
      <c r="D335" s="262"/>
      <c r="E335" s="262"/>
    </row>
    <row r="336" spans="1:17" s="261" customFormat="1" x14ac:dyDescent="0.2">
      <c r="C336" s="238"/>
      <c r="D336" s="262"/>
      <c r="E336" s="262"/>
    </row>
    <row r="337" spans="1:6" s="261" customFormat="1" ht="40.5" customHeight="1" x14ac:dyDescent="0.35">
      <c r="A337" s="633"/>
      <c r="B337" s="633"/>
      <c r="C337" s="238"/>
      <c r="D337" s="262"/>
      <c r="E337" s="262"/>
    </row>
    <row r="338" spans="1:6" s="261" customFormat="1" ht="21" x14ac:dyDescent="0.35">
      <c r="A338" s="303"/>
      <c r="B338" s="303"/>
      <c r="C338" s="238"/>
      <c r="D338" s="262"/>
      <c r="E338" s="262"/>
    </row>
    <row r="339" spans="1:6" s="261" customFormat="1" ht="15" x14ac:dyDescent="0.25">
      <c r="A339" s="304"/>
      <c r="B339" s="304"/>
      <c r="C339" s="238"/>
      <c r="D339" s="262"/>
      <c r="E339" s="262"/>
    </row>
    <row r="340" spans="1:6" s="261" customFormat="1" ht="15" x14ac:dyDescent="0.25">
      <c r="A340" s="268"/>
      <c r="B340" s="269"/>
      <c r="C340" s="270"/>
      <c r="D340" s="271"/>
      <c r="E340" s="271"/>
      <c r="F340" s="272"/>
    </row>
    <row r="341" spans="1:6" s="261" customFormat="1" ht="15" x14ac:dyDescent="0.2">
      <c r="B341" s="269"/>
      <c r="C341" s="270"/>
      <c r="D341" s="271"/>
      <c r="E341" s="271"/>
      <c r="F341" s="273"/>
    </row>
    <row r="342" spans="1:6" s="261" customFormat="1" ht="15" x14ac:dyDescent="0.25">
      <c r="A342" s="266"/>
      <c r="B342" s="266"/>
      <c r="C342" s="279"/>
      <c r="D342" s="280"/>
      <c r="E342" s="239"/>
      <c r="F342" s="298"/>
    </row>
    <row r="343" spans="1:6" s="261" customFormat="1" ht="27.75" customHeight="1" x14ac:dyDescent="0.25">
      <c r="A343" s="266"/>
      <c r="B343" s="237"/>
      <c r="C343" s="284"/>
      <c r="D343" s="281"/>
      <c r="E343" s="239"/>
      <c r="F343" s="276"/>
    </row>
    <row r="344" spans="1:6" s="261" customFormat="1" ht="15" x14ac:dyDescent="0.25">
      <c r="A344" s="277"/>
      <c r="B344" s="278"/>
      <c r="C344" s="279"/>
      <c r="D344" s="280"/>
      <c r="E344" s="331"/>
    </row>
    <row r="345" spans="1:6" s="261" customFormat="1" ht="15" x14ac:dyDescent="0.25">
      <c r="A345" s="632"/>
      <c r="B345" s="632"/>
      <c r="C345" s="279"/>
      <c r="D345" s="280"/>
      <c r="E345" s="239"/>
      <c r="F345" s="276"/>
    </row>
    <row r="346" spans="1:6" s="261" customFormat="1" x14ac:dyDescent="0.2">
      <c r="C346" s="238"/>
      <c r="D346" s="262"/>
      <c r="E346" s="262"/>
    </row>
    <row r="347" spans="1:6" s="261" customFormat="1" x14ac:dyDescent="0.2">
      <c r="C347" s="238"/>
      <c r="D347" s="262"/>
      <c r="E347" s="262"/>
    </row>
    <row r="348" spans="1:6" s="261" customFormat="1" x14ac:dyDescent="0.2">
      <c r="C348" s="238"/>
      <c r="D348" s="262"/>
      <c r="E348" s="262"/>
    </row>
    <row r="349" spans="1:6" s="261" customFormat="1" x14ac:dyDescent="0.2">
      <c r="C349" s="238"/>
      <c r="D349" s="262"/>
      <c r="E349" s="262"/>
    </row>
    <row r="350" spans="1:6" s="261" customFormat="1" x14ac:dyDescent="0.2">
      <c r="C350" s="238"/>
      <c r="D350" s="262"/>
      <c r="E350" s="262"/>
    </row>
    <row r="351" spans="1:6" s="261" customFormat="1" x14ac:dyDescent="0.2">
      <c r="C351" s="238"/>
      <c r="D351" s="262"/>
      <c r="E351" s="262"/>
    </row>
    <row r="352" spans="1:6" s="261" customFormat="1" x14ac:dyDescent="0.2">
      <c r="C352" s="238"/>
      <c r="D352" s="262"/>
      <c r="E352" s="262"/>
    </row>
    <row r="353" spans="3:5" s="261" customFormat="1" x14ac:dyDescent="0.2">
      <c r="C353" s="238"/>
      <c r="D353" s="262"/>
      <c r="E353" s="262"/>
    </row>
    <row r="354" spans="3:5" s="261" customFormat="1" x14ac:dyDescent="0.2">
      <c r="C354" s="238"/>
      <c r="D354" s="262"/>
      <c r="E354" s="262"/>
    </row>
    <row r="355" spans="3:5" s="261" customFormat="1" x14ac:dyDescent="0.2">
      <c r="C355" s="238"/>
      <c r="D355" s="262"/>
      <c r="E355" s="262"/>
    </row>
    <row r="356" spans="3:5" s="261" customFormat="1" x14ac:dyDescent="0.2">
      <c r="C356" s="238"/>
      <c r="D356" s="262"/>
      <c r="E356" s="262"/>
    </row>
    <row r="357" spans="3:5" s="261" customFormat="1" x14ac:dyDescent="0.2">
      <c r="C357" s="238"/>
      <c r="D357" s="262"/>
      <c r="E357" s="262"/>
    </row>
    <row r="358" spans="3:5" s="261" customFormat="1" x14ac:dyDescent="0.2">
      <c r="C358" s="238"/>
      <c r="D358" s="262"/>
      <c r="E358" s="262"/>
    </row>
    <row r="359" spans="3:5" s="261" customFormat="1" x14ac:dyDescent="0.2">
      <c r="C359" s="238"/>
      <c r="D359" s="262"/>
      <c r="E359" s="262"/>
    </row>
    <row r="360" spans="3:5" s="261" customFormat="1" x14ac:dyDescent="0.2">
      <c r="C360" s="238"/>
      <c r="D360" s="262"/>
      <c r="E360" s="262"/>
    </row>
    <row r="361" spans="3:5" s="261" customFormat="1" x14ac:dyDescent="0.2">
      <c r="C361" s="238"/>
      <c r="D361" s="262"/>
      <c r="E361" s="262"/>
    </row>
    <row r="362" spans="3:5" s="261" customFormat="1" x14ac:dyDescent="0.2">
      <c r="C362" s="238"/>
      <c r="D362" s="262"/>
      <c r="E362" s="262"/>
    </row>
    <row r="363" spans="3:5" s="261" customFormat="1" x14ac:dyDescent="0.2">
      <c r="C363" s="238"/>
      <c r="D363" s="262"/>
      <c r="E363" s="262"/>
    </row>
    <row r="364" spans="3:5" s="261" customFormat="1" x14ac:dyDescent="0.2">
      <c r="C364" s="238"/>
      <c r="D364" s="262"/>
      <c r="E364" s="262"/>
    </row>
    <row r="365" spans="3:5" s="261" customFormat="1" x14ac:dyDescent="0.2">
      <c r="C365" s="238"/>
      <c r="D365" s="262"/>
      <c r="E365" s="262"/>
    </row>
    <row r="366" spans="3:5" s="261" customFormat="1" x14ac:dyDescent="0.2">
      <c r="C366" s="238"/>
      <c r="D366" s="262"/>
      <c r="E366" s="262"/>
    </row>
    <row r="367" spans="3:5" s="261" customFormat="1" x14ac:dyDescent="0.2">
      <c r="C367" s="238"/>
      <c r="D367" s="262"/>
      <c r="E367" s="262"/>
    </row>
    <row r="368" spans="3:5" s="261" customFormat="1" x14ac:dyDescent="0.2">
      <c r="C368" s="238"/>
      <c r="D368" s="262"/>
      <c r="E368" s="262"/>
    </row>
    <row r="369" spans="3:5" s="261" customFormat="1" x14ac:dyDescent="0.2">
      <c r="C369" s="238"/>
      <c r="D369" s="262"/>
      <c r="E369" s="262"/>
    </row>
    <row r="370" spans="3:5" s="261" customFormat="1" x14ac:dyDescent="0.2">
      <c r="C370" s="238"/>
      <c r="D370" s="262"/>
      <c r="E370" s="262"/>
    </row>
    <row r="371" spans="3:5" s="261" customFormat="1" x14ac:dyDescent="0.2">
      <c r="C371" s="238"/>
      <c r="D371" s="262"/>
      <c r="E371" s="262"/>
    </row>
    <row r="372" spans="3:5" s="261" customFormat="1" x14ac:dyDescent="0.2">
      <c r="C372" s="238"/>
      <c r="D372" s="262"/>
      <c r="E372" s="262"/>
    </row>
    <row r="373" spans="3:5" s="261" customFormat="1" x14ac:dyDescent="0.2">
      <c r="C373" s="238"/>
      <c r="D373" s="262"/>
      <c r="E373" s="262"/>
    </row>
    <row r="374" spans="3:5" s="261" customFormat="1" x14ac:dyDescent="0.2">
      <c r="C374" s="238"/>
      <c r="D374" s="262"/>
      <c r="E374" s="262"/>
    </row>
    <row r="375" spans="3:5" s="261" customFormat="1" x14ac:dyDescent="0.2">
      <c r="C375" s="238"/>
      <c r="D375" s="262"/>
      <c r="E375" s="262"/>
    </row>
    <row r="376" spans="3:5" s="261" customFormat="1" x14ac:dyDescent="0.2">
      <c r="C376" s="238"/>
      <c r="D376" s="262"/>
      <c r="E376" s="262"/>
    </row>
    <row r="377" spans="3:5" s="261" customFormat="1" x14ac:dyDescent="0.2">
      <c r="C377" s="238"/>
      <c r="D377" s="262"/>
      <c r="E377" s="262"/>
    </row>
    <row r="378" spans="3:5" s="261" customFormat="1" x14ac:dyDescent="0.2">
      <c r="C378" s="238"/>
      <c r="D378" s="262"/>
      <c r="E378" s="262"/>
    </row>
    <row r="379" spans="3:5" s="261" customFormat="1" x14ac:dyDescent="0.2">
      <c r="C379" s="238"/>
      <c r="D379" s="262"/>
      <c r="E379" s="262"/>
    </row>
    <row r="380" spans="3:5" s="261" customFormat="1" x14ac:dyDescent="0.2">
      <c r="C380" s="238"/>
      <c r="D380" s="262"/>
      <c r="E380" s="262"/>
    </row>
    <row r="381" spans="3:5" s="261" customFormat="1" x14ac:dyDescent="0.2">
      <c r="C381" s="238"/>
      <c r="D381" s="262"/>
      <c r="E381" s="262"/>
    </row>
    <row r="382" spans="3:5" s="261" customFormat="1" x14ac:dyDescent="0.2">
      <c r="C382" s="238"/>
      <c r="D382" s="262"/>
      <c r="E382" s="262"/>
    </row>
    <row r="383" spans="3:5" s="261" customFormat="1" x14ac:dyDescent="0.2">
      <c r="C383" s="238"/>
      <c r="D383" s="262"/>
      <c r="E383" s="262"/>
    </row>
    <row r="384" spans="3:5" s="261" customFormat="1" x14ac:dyDescent="0.2">
      <c r="C384" s="238"/>
      <c r="D384" s="262"/>
      <c r="E384" s="262"/>
    </row>
    <row r="385" spans="3:5" s="261" customFormat="1" x14ac:dyDescent="0.2">
      <c r="C385" s="238"/>
      <c r="D385" s="262"/>
      <c r="E385" s="262"/>
    </row>
    <row r="386" spans="3:5" s="261" customFormat="1" x14ac:dyDescent="0.2">
      <c r="C386" s="238"/>
      <c r="D386" s="262"/>
      <c r="E386" s="262"/>
    </row>
    <row r="387" spans="3:5" s="261" customFormat="1" x14ac:dyDescent="0.2">
      <c r="C387" s="238"/>
      <c r="D387" s="262"/>
      <c r="E387" s="262"/>
    </row>
    <row r="388" spans="3:5" s="261" customFormat="1" x14ac:dyDescent="0.2">
      <c r="C388" s="238"/>
      <c r="D388" s="262"/>
      <c r="E388" s="262"/>
    </row>
    <row r="389" spans="3:5" s="261" customFormat="1" x14ac:dyDescent="0.2">
      <c r="C389" s="238"/>
      <c r="D389" s="262"/>
      <c r="E389" s="262"/>
    </row>
    <row r="390" spans="3:5" s="261" customFormat="1" x14ac:dyDescent="0.2">
      <c r="C390" s="238"/>
      <c r="D390" s="262"/>
      <c r="E390" s="262"/>
    </row>
    <row r="391" spans="3:5" s="261" customFormat="1" x14ac:dyDescent="0.2">
      <c r="C391" s="238"/>
      <c r="D391" s="262"/>
      <c r="E391" s="262"/>
    </row>
    <row r="392" spans="3:5" s="261" customFormat="1" x14ac:dyDescent="0.2">
      <c r="C392" s="238"/>
      <c r="D392" s="262"/>
      <c r="E392" s="262"/>
    </row>
    <row r="393" spans="3:5" s="261" customFormat="1" x14ac:dyDescent="0.2">
      <c r="C393" s="238"/>
      <c r="D393" s="262"/>
      <c r="E393" s="262"/>
    </row>
    <row r="394" spans="3:5" s="261" customFormat="1" x14ac:dyDescent="0.2">
      <c r="C394" s="238"/>
      <c r="D394" s="262"/>
      <c r="E394" s="262"/>
    </row>
    <row r="395" spans="3:5" s="261" customFormat="1" x14ac:dyDescent="0.2">
      <c r="C395" s="238"/>
      <c r="D395" s="262"/>
      <c r="E395" s="262"/>
    </row>
    <row r="396" spans="3:5" s="261" customFormat="1" x14ac:dyDescent="0.2">
      <c r="C396" s="238"/>
      <c r="D396" s="262"/>
      <c r="E396" s="262"/>
    </row>
    <row r="397" spans="3:5" s="261" customFormat="1" x14ac:dyDescent="0.2">
      <c r="C397" s="238"/>
      <c r="D397" s="262"/>
      <c r="E397" s="262"/>
    </row>
    <row r="398" spans="3:5" s="261" customFormat="1" x14ac:dyDescent="0.2">
      <c r="C398" s="238"/>
      <c r="D398" s="262"/>
      <c r="E398" s="262"/>
    </row>
    <row r="399" spans="3:5" s="261" customFormat="1" x14ac:dyDescent="0.2">
      <c r="C399" s="238"/>
      <c r="D399" s="262"/>
      <c r="E399" s="262"/>
    </row>
    <row r="400" spans="3:5" s="261" customFormat="1" x14ac:dyDescent="0.2">
      <c r="C400" s="238"/>
      <c r="D400" s="262"/>
      <c r="E400" s="262"/>
    </row>
    <row r="401" spans="3:5" s="261" customFormat="1" x14ac:dyDescent="0.2">
      <c r="C401" s="238"/>
      <c r="D401" s="262"/>
      <c r="E401" s="262"/>
    </row>
    <row r="402" spans="3:5" s="261" customFormat="1" x14ac:dyDescent="0.2">
      <c r="C402" s="238"/>
      <c r="D402" s="262"/>
      <c r="E402" s="262"/>
    </row>
    <row r="403" spans="3:5" s="261" customFormat="1" x14ac:dyDescent="0.2">
      <c r="C403" s="238"/>
      <c r="D403" s="262"/>
      <c r="E403" s="262"/>
    </row>
    <row r="404" spans="3:5" s="261" customFormat="1" x14ac:dyDescent="0.2">
      <c r="C404" s="238"/>
      <c r="D404" s="262"/>
      <c r="E404" s="262"/>
    </row>
    <row r="405" spans="3:5" s="261" customFormat="1" x14ac:dyDescent="0.2">
      <c r="C405" s="238"/>
      <c r="D405" s="262"/>
      <c r="E405" s="262"/>
    </row>
    <row r="406" spans="3:5" s="261" customFormat="1" x14ac:dyDescent="0.2">
      <c r="C406" s="238"/>
      <c r="D406" s="262"/>
      <c r="E406" s="262"/>
    </row>
    <row r="407" spans="3:5" s="261" customFormat="1" x14ac:dyDescent="0.2">
      <c r="C407" s="238"/>
      <c r="D407" s="262"/>
      <c r="E407" s="262"/>
    </row>
    <row r="408" spans="3:5" s="261" customFormat="1" x14ac:dyDescent="0.2">
      <c r="C408" s="238"/>
      <c r="D408" s="262"/>
      <c r="E408" s="262"/>
    </row>
    <row r="409" spans="3:5" s="261" customFormat="1" x14ac:dyDescent="0.2">
      <c r="C409" s="238"/>
      <c r="D409" s="262"/>
      <c r="E409" s="262"/>
    </row>
    <row r="410" spans="3:5" s="261" customFormat="1" x14ac:dyDescent="0.2">
      <c r="C410" s="238"/>
      <c r="D410" s="262"/>
      <c r="E410" s="262"/>
    </row>
  </sheetData>
  <protectedRanges>
    <protectedRange algorithmName="SHA-512" hashValue="R8frfBQ/MhInQYm+jLEgMwgPwCkrGPIUaxyIFLRSCn/+fIsUU6bmJDax/r7gTh2PEAEvgODYwg0rRRjqSM/oww==" saltValue="tbZzHO5lCNHCDH5y3XGZag==" spinCount="100000" sqref="E8" name="Range1_10_1"/>
  </protectedRanges>
  <mergeCells count="25">
    <mergeCell ref="A65:B65"/>
    <mergeCell ref="B1:E1"/>
    <mergeCell ref="A2:F2"/>
    <mergeCell ref="B53:E53"/>
    <mergeCell ref="B54:E54"/>
    <mergeCell ref="B56:E56"/>
    <mergeCell ref="A281:B281"/>
    <mergeCell ref="A67:B67"/>
    <mergeCell ref="A73:B73"/>
    <mergeCell ref="A93:B93"/>
    <mergeCell ref="A105:B105"/>
    <mergeCell ref="A113:B113"/>
    <mergeCell ref="B118:E118"/>
    <mergeCell ref="A120:B120"/>
    <mergeCell ref="A178:B178"/>
    <mergeCell ref="A198:B198"/>
    <mergeCell ref="A200:B200"/>
    <mergeCell ref="A260:B260"/>
    <mergeCell ref="A345:B345"/>
    <mergeCell ref="A284:B284"/>
    <mergeCell ref="A286:B286"/>
    <mergeCell ref="A292:B292"/>
    <mergeCell ref="A301:B301"/>
    <mergeCell ref="A332:B332"/>
    <mergeCell ref="A337:B337"/>
  </mergeCells>
  <conditionalFormatting sqref="E8">
    <cfRule type="cellIs" dxfId="0" priority="1" operator="lessThan">
      <formula>-0.001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SAŽETAK </vt:lpstr>
      <vt:lpstr>RAČUN PRIHODA I RASHODA</vt:lpstr>
      <vt:lpstr>Rashodi -funkcijska</vt:lpstr>
      <vt:lpstr>POSEBNI_DIO_</vt:lpstr>
      <vt:lpstr>KONTROLNA TABLICA</vt:lpstr>
      <vt:lpstr>POSEBNI_DIO_!Print_Area</vt:lpstr>
      <vt:lpstr>'RAČUN PRIHODA I RASHODA'!Print_Area</vt:lpstr>
      <vt:lpstr>'SAŽETAK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AMilic</dc:creator>
  <cp:lastModifiedBy>IVA</cp:lastModifiedBy>
  <cp:lastPrinted>2024-03-26T11:52:50Z</cp:lastPrinted>
  <dcterms:created xsi:type="dcterms:W3CDTF">2022-08-26T07:26:16Z</dcterms:created>
  <dcterms:modified xsi:type="dcterms:W3CDTF">2024-04-02T10:42:03Z</dcterms:modified>
</cp:coreProperties>
</file>